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R:\Benutzer\Maier\"/>
    </mc:Choice>
  </mc:AlternateContent>
  <bookViews>
    <workbookView xWindow="360" yWindow="300" windowWidth="14940" windowHeight="7875"/>
  </bookViews>
  <sheets>
    <sheet name="Stammdaten_Kostenanteile" sheetId="32" r:id="rId1"/>
    <sheet name="Anpassung 2018" sheetId="23" r:id="rId2"/>
    <sheet name="Anpassung 2019" sheetId="27" r:id="rId3"/>
    <sheet name="Anpassung 2020" sheetId="28" r:id="rId4"/>
    <sheet name="Anpassung 2021" sheetId="29" r:id="rId5"/>
    <sheet name="Anpassung 2022" sheetId="30" r:id="rId6"/>
    <sheet name="Erlösobergrenzen" sheetId="25" r:id="rId7"/>
  </sheets>
  <definedNames>
    <definedName name="_Order1" hidden="1">255</definedName>
    <definedName name="_Order2" hidden="1">255</definedName>
    <definedName name="_r"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_r"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ccc" localSheetId="0" hidden="1">{#N/A,#N/A,TRUE,"Hauptabschlußübersicht";#N/A,#N/A,TRUE,"Bilanz -Einzel-";#N/A,#N/A,TRUE,"Bilanz";#N/A,#N/A,TRUE,"GUV -Einzel-";#N/A,#N/A,TRUE,"GUV"}</definedName>
    <definedName name="ccc" hidden="1">{#N/A,#N/A,TRUE,"Hauptabschlußübersicht";#N/A,#N/A,TRUE,"Bilanz -Einzel-";#N/A,#N/A,TRUE,"Bilanz";#N/A,#N/A,TRUE,"GUV -Einzel-";#N/A,#N/A,TRUE,"GUV"}</definedName>
    <definedName name="Differenzbetrag" localSheetId="0" hidden="1">{#N/A,#N/A,TRUE,"Hauptabschlußübersicht";#N/A,#N/A,TRUE,"Bilanz -Einzel-";#N/A,#N/A,TRUE,"Bilanz";#N/A,#N/A,TRUE,"GUV -Einzel-";#N/A,#N/A,TRUE,"GUV"}</definedName>
    <definedName name="Differenzbetrag" hidden="1">{#N/A,#N/A,TRUE,"Hauptabschlußübersicht";#N/A,#N/A,TRUE,"Bilanz -Einzel-";#N/A,#N/A,TRUE,"Bilanz";#N/A,#N/A,TRUE,"GUV -Einzel-";#N/A,#N/A,TRUE,"GUV"}</definedName>
    <definedName name="_xlnm.Print_Area" localSheetId="1">'Anpassung 2018'!$A$1:$E$81</definedName>
    <definedName name="_xlnm.Print_Area" localSheetId="2">'Anpassung 2019'!$A$1:$F$81</definedName>
    <definedName name="_xlnm.Print_Area" localSheetId="3">'Anpassung 2020'!$A$1:$F$81</definedName>
    <definedName name="_xlnm.Print_Area" localSheetId="4">'Anpassung 2021'!$A$1:$F$81</definedName>
    <definedName name="_xlnm.Print_Area" localSheetId="5">'Anpassung 2022'!$A$1:$F$81</definedName>
    <definedName name="_xlnm.Print_Area" localSheetId="6">Erlösobergrenzen!$A$1:$J$30</definedName>
    <definedName name="_xlnm.Print_Area" localSheetId="0">Stammdaten_Kostenanteile!$A$1:$I$55</definedName>
    <definedName name="e" localSheetId="0" hidden="1">{#N/A,#N/A,TRUE,"Hauptabschlußübersicht";#N/A,#N/A,TRUE,"Bilanz -Einzel-";#N/A,#N/A,TRUE,"Bilanz";#N/A,#N/A,TRUE,"GUV -Einzel-";#N/A,#N/A,TRUE,"GUV"}</definedName>
    <definedName name="e" hidden="1">{#N/A,#N/A,TRUE,"Hauptabschlußübersicht";#N/A,#N/A,TRUE,"Bilanz -Einzel-";#N/A,#N/A,TRUE,"Bilanz";#N/A,#N/A,TRUE,"GUV -Einzel-";#N/A,#N/A,TRUE,"GUV"}</definedName>
    <definedName name="f"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f"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g" localSheetId="0" hidden="1">{#N/A,#N/A,TRUE,"Hauptabschlußübersicht";#N/A,#N/A,TRUE,"Bilanz -Einzel-";#N/A,#N/A,TRUE,"Bilanz";#N/A,#N/A,TRUE,"GUV -Einzel-";#N/A,#N/A,TRUE,"GUV"}</definedName>
    <definedName name="g" hidden="1">{#N/A,#N/A,TRUE,"Hauptabschlußübersicht";#N/A,#N/A,TRUE,"Bilanz -Einzel-";#N/A,#N/A,TRUE,"Bilanz";#N/A,#N/A,TRUE,"GUV -Einzel-";#N/A,#N/A,TRUE,"GUV"}</definedName>
    <definedName name="h"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h"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i"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i"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j" localSheetId="0" hidden="1">{#N/A,#N/A,TRUE,"Hauptabschlußübersicht";#N/A,#N/A,TRUE,"Bilanz -Einzel-";#N/A,#N/A,TRUE,"Bilanz";#N/A,#N/A,TRUE,"GUV -Einzel-";#N/A,#N/A,TRUE,"GUV"}</definedName>
    <definedName name="j" hidden="1">{#N/A,#N/A,TRUE,"Hauptabschlußübersicht";#N/A,#N/A,TRUE,"Bilanz -Einzel-";#N/A,#N/A,TRUE,"Bilanz";#N/A,#N/A,TRUE,"GUV -Einzel-";#N/A,#N/A,TRUE,"GUV"}</definedName>
    <definedName name="k"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k"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k_Afa"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k_Afa"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kalk_Afa" localSheetId="0" hidden="1">{#N/A,#N/A,TRUE,"Hauptabschlußübersicht";#N/A,#N/A,TRUE,"Bilanz -Einzel-";#N/A,#N/A,TRUE,"Bilanz";#N/A,#N/A,TRUE,"GUV -Einzel-";#N/A,#N/A,TRUE,"GUV"}</definedName>
    <definedName name="kalk_Afa" hidden="1">{#N/A,#N/A,TRUE,"Hauptabschlußübersicht";#N/A,#N/A,TRUE,"Bilanz -Einzel-";#N/A,#N/A,TRUE,"Bilanz";#N/A,#N/A,TRUE,"GUV -Einzel-";#N/A,#N/A,TRUE,"GUV"}</definedName>
    <definedName name="lkh"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lkh"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löhjlhj" localSheetId="0" hidden="1">{#N/A,#N/A,TRUE,"Hauptabschlußübersicht";#N/A,#N/A,TRUE,"Bilanz -Einzel-";#N/A,#N/A,TRUE,"Bilanz";#N/A,#N/A,TRUE,"GUV -Einzel-";#N/A,#N/A,TRUE,"GUV"}</definedName>
    <definedName name="löhjlhj" hidden="1">{#N/A,#N/A,TRUE,"Hauptabschlußübersicht";#N/A,#N/A,TRUE,"Bilanz -Einzel-";#N/A,#N/A,TRUE,"Bilanz";#N/A,#N/A,TRUE,"GUV -Einzel-";#N/A,#N/A,TRUE,"GUV"}</definedName>
    <definedName name="mist"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mist"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t" localSheetId="0" hidden="1">{#N/A,#N/A,TRUE,"Hauptabschlußübersicht";#N/A,#N/A,TRUE,"Bilanz -Einzel-";#N/A,#N/A,TRUE,"Bilanz";#N/A,#N/A,TRUE,"GUV -Einzel-";#N/A,#N/A,TRUE,"GUV"}</definedName>
    <definedName name="t" hidden="1">{#N/A,#N/A,TRUE,"Hauptabschlußübersicht";#N/A,#N/A,TRUE,"Bilanz -Einzel-";#N/A,#N/A,TRUE,"Bilanz";#N/A,#N/A,TRUE,"GUV -Einzel-";#N/A,#N/A,TRUE,"GUV"}</definedName>
    <definedName name="test1"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test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uiui" localSheetId="0" hidden="1">{#N/A,#N/A,TRUE,"Hauptabschlußübersicht";#N/A,#N/A,TRUE,"Bilanz -Einzel-";#N/A,#N/A,TRUE,"Bilanz";#N/A,#N/A,TRUE,"GUV -Einzel-";#N/A,#N/A,TRUE,"GUV"}</definedName>
    <definedName name="uiui" hidden="1">{#N/A,#N/A,TRUE,"Hauptabschlußübersicht";#N/A,#N/A,TRUE,"Bilanz -Einzel-";#N/A,#N/A,TRUE,"Bilanz";#N/A,#N/A,TRUE,"GUV -Einzel-";#N/A,#N/A,TRUE,"GUV"}</definedName>
    <definedName name="üouz"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üouz"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abschl._1996._.EWS2." localSheetId="0" hidden="1">{#N/A,#N/A,TRUE,"Hauptabschlußübersicht";#N/A,#N/A,TRUE,"Bilanz -Einzel-";#N/A,#N/A,TRUE,"Bilanz";#N/A,#N/A,TRUE,"GUV -Einzel-";#N/A,#N/A,TRUE,"GUV"}</definedName>
    <definedName name="wrn.Jahrabschl._1996._.EWS2." hidden="1">{#N/A,#N/A,TRUE,"Hauptabschlußübersicht";#N/A,#N/A,TRUE,"Bilanz -Einzel-";#N/A,#N/A,TRUE,"Bilanz";#N/A,#N/A,TRUE,"GUV -Einzel-";#N/A,#N/A,TRUE,"GUV"}</definedName>
    <definedName name="wrn.Jahresabschluß."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esabschluß."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esabschluß._.1996._.EWS." localSheetId="0" hidden="1">{#N/A,#N/A,TRUE,"Hauptabschlußübersicht";#N/A,#N/A,TRUE,"Bilanz -Einzel-";#N/A,#N/A,TRUE,"Bilanz";#N/A,#N/A,TRUE,"GUV -Einzel-";#N/A,#N/A,TRUE,"GUV"}</definedName>
    <definedName name="wrn.Jahresabschluß._.1996._.EWS." hidden="1">{#N/A,#N/A,TRUE,"Hauptabschlußübersicht";#N/A,#N/A,TRUE,"Bilanz -Einzel-";#N/A,#N/A,TRUE,"Bilanz";#N/A,#N/A,TRUE,"GUV -Einzel-";#N/A,#N/A,TRUE,"GUV"}</definedName>
    <definedName name="wrn.Jahresabschluß2"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esabschluß2"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xxx"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xxx"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zu"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zu"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s>
  <calcPr calcId="162913" iterate="1"/>
</workbook>
</file>

<file path=xl/calcChain.xml><?xml version="1.0" encoding="utf-8"?>
<calcChain xmlns="http://schemas.openxmlformats.org/spreadsheetml/2006/main">
  <c r="C19" i="30" l="1"/>
  <c r="C19" i="29"/>
  <c r="C19" i="28"/>
  <c r="C19" i="27"/>
  <c r="C20" i="23"/>
  <c r="E35" i="32"/>
  <c r="C61" i="23" l="1"/>
  <c r="A1" i="25" l="1"/>
  <c r="C40" i="30" l="1"/>
  <c r="C39" i="30"/>
  <c r="C38" i="30"/>
  <c r="C37" i="30"/>
  <c r="C36" i="30"/>
  <c r="C35" i="30"/>
  <c r="C34" i="30"/>
  <c r="C33" i="30"/>
  <c r="C18" i="30"/>
  <c r="C17" i="30"/>
  <c r="C16" i="30"/>
  <c r="C40" i="29"/>
  <c r="C39" i="29"/>
  <c r="C38" i="29"/>
  <c r="C37" i="29"/>
  <c r="C36" i="29"/>
  <c r="C35" i="29"/>
  <c r="C34" i="29"/>
  <c r="C33" i="29"/>
  <c r="C18" i="29"/>
  <c r="C17" i="29"/>
  <c r="C16" i="29"/>
  <c r="C40" i="28"/>
  <c r="C39" i="28"/>
  <c r="C38" i="28"/>
  <c r="C37" i="28"/>
  <c r="C36" i="28"/>
  <c r="C35" i="28"/>
  <c r="C34" i="28"/>
  <c r="C33" i="28"/>
  <c r="C32" i="28"/>
  <c r="C32" i="29" s="1"/>
  <c r="C32" i="30" s="1"/>
  <c r="C31" i="28"/>
  <c r="C31" i="29" s="1"/>
  <c r="C31" i="30" s="1"/>
  <c r="C30" i="28"/>
  <c r="C30" i="29" s="1"/>
  <c r="C30" i="30" s="1"/>
  <c r="C29" i="28"/>
  <c r="C29" i="29" s="1"/>
  <c r="C29" i="30" s="1"/>
  <c r="C28" i="28"/>
  <c r="C28" i="29" s="1"/>
  <c r="C28" i="30" s="1"/>
  <c r="C27" i="28"/>
  <c r="C27" i="29" s="1"/>
  <c r="C27" i="30" s="1"/>
  <c r="C26" i="28"/>
  <c r="C26" i="29" s="1"/>
  <c r="C26" i="30" s="1"/>
  <c r="C25" i="28"/>
  <c r="C25" i="29" s="1"/>
  <c r="C25" i="30" s="1"/>
  <c r="C24" i="28"/>
  <c r="C24" i="29" s="1"/>
  <c r="C24" i="30" s="1"/>
  <c r="C23" i="28"/>
  <c r="C23" i="29" s="1"/>
  <c r="C23" i="30" s="1"/>
  <c r="C22" i="28"/>
  <c r="C22" i="29" s="1"/>
  <c r="C22" i="30" s="1"/>
  <c r="C21" i="28"/>
  <c r="C21" i="29" s="1"/>
  <c r="C21" i="30" s="1"/>
  <c r="C20" i="28"/>
  <c r="C20" i="29" s="1"/>
  <c r="C20" i="30" s="1"/>
  <c r="C18" i="28"/>
  <c r="C17" i="28"/>
  <c r="C16" i="28"/>
  <c r="C40" i="27"/>
  <c r="C39" i="27"/>
  <c r="C38" i="27"/>
  <c r="C37" i="27"/>
  <c r="C36" i="27"/>
  <c r="C35" i="27"/>
  <c r="C34" i="27"/>
  <c r="C33" i="27"/>
  <c r="C32" i="27"/>
  <c r="C31" i="27"/>
  <c r="C30" i="27"/>
  <c r="C29" i="27"/>
  <c r="C28" i="27"/>
  <c r="C27" i="27"/>
  <c r="C26" i="27"/>
  <c r="C25" i="27"/>
  <c r="C24" i="27"/>
  <c r="C23" i="27"/>
  <c r="C22" i="27"/>
  <c r="C21" i="27"/>
  <c r="C20" i="27"/>
  <c r="C18" i="27"/>
  <c r="C17" i="27"/>
  <c r="C16" i="27"/>
  <c r="C7" i="30" l="1"/>
  <c r="C6" i="30"/>
  <c r="C7" i="29"/>
  <c r="C6" i="29"/>
  <c r="C7" i="28"/>
  <c r="C6" i="28"/>
  <c r="C7" i="27"/>
  <c r="C6" i="27"/>
  <c r="C7" i="23"/>
  <c r="C6" i="23"/>
  <c r="C8" i="30" l="1"/>
  <c r="C8" i="29"/>
  <c r="C8" i="28"/>
  <c r="C8" i="27"/>
  <c r="E31" i="23" l="1"/>
  <c r="F51" i="32" l="1"/>
  <c r="G51" i="32"/>
  <c r="H51" i="32"/>
  <c r="I51" i="32"/>
  <c r="E51" i="32"/>
  <c r="E32" i="32"/>
  <c r="E42" i="32"/>
  <c r="G42" i="32"/>
  <c r="H42" i="32"/>
  <c r="I42" i="32"/>
  <c r="F42" i="32"/>
  <c r="C8" i="23" l="1"/>
  <c r="E53" i="32" l="1"/>
  <c r="F44" i="32"/>
  <c r="E46" i="32"/>
  <c r="I24" i="25" l="1"/>
  <c r="I18" i="25"/>
  <c r="I17" i="25"/>
  <c r="I14" i="25"/>
  <c r="I12" i="25"/>
  <c r="I11" i="25"/>
  <c r="C69" i="30"/>
  <c r="I19" i="25" s="1"/>
  <c r="C68" i="30"/>
  <c r="C67" i="30"/>
  <c r="C66" i="30"/>
  <c r="C65" i="30"/>
  <c r="C61" i="30"/>
  <c r="E56" i="30"/>
  <c r="C49" i="30"/>
  <c r="C48" i="30"/>
  <c r="C47" i="30"/>
  <c r="C46" i="30"/>
  <c r="C45" i="30"/>
  <c r="E40" i="30"/>
  <c r="E39" i="30"/>
  <c r="E35" i="30"/>
  <c r="E34" i="30"/>
  <c r="E32" i="30"/>
  <c r="E31" i="30"/>
  <c r="E30" i="30"/>
  <c r="E29" i="30"/>
  <c r="E28" i="30"/>
  <c r="E27" i="30"/>
  <c r="E26" i="30"/>
  <c r="E25" i="30"/>
  <c r="E24" i="30"/>
  <c r="E23" i="30"/>
  <c r="E22" i="30"/>
  <c r="E21" i="30"/>
  <c r="E20" i="30"/>
  <c r="E19" i="30"/>
  <c r="E18" i="30"/>
  <c r="E17" i="30"/>
  <c r="E16" i="30"/>
  <c r="E12" i="30"/>
  <c r="H24" i="25"/>
  <c r="H18" i="25"/>
  <c r="H17" i="25"/>
  <c r="H14" i="25"/>
  <c r="H12" i="25"/>
  <c r="H11" i="25"/>
  <c r="C69" i="29"/>
  <c r="C68" i="29"/>
  <c r="H19" i="25" s="1"/>
  <c r="C67" i="29"/>
  <c r="C66" i="29"/>
  <c r="C65" i="29"/>
  <c r="C61" i="29"/>
  <c r="E56" i="29"/>
  <c r="C49" i="29"/>
  <c r="C48" i="29"/>
  <c r="C47" i="29"/>
  <c r="C46" i="29"/>
  <c r="C45" i="29"/>
  <c r="E40" i="29"/>
  <c r="E39" i="29"/>
  <c r="E35" i="29"/>
  <c r="E34" i="29"/>
  <c r="E32" i="29"/>
  <c r="E31" i="29"/>
  <c r="E30" i="29"/>
  <c r="E29" i="29"/>
  <c r="E28" i="29"/>
  <c r="E27" i="29"/>
  <c r="E26" i="29"/>
  <c r="E25" i="29"/>
  <c r="E24" i="29"/>
  <c r="E23" i="29"/>
  <c r="E22" i="29"/>
  <c r="E21" i="29"/>
  <c r="E20" i="29"/>
  <c r="E19" i="29"/>
  <c r="E18" i="29"/>
  <c r="E17" i="29"/>
  <c r="E16" i="29"/>
  <c r="E12" i="29"/>
  <c r="C67" i="28"/>
  <c r="G19" i="25" s="1"/>
  <c r="G24" i="25"/>
  <c r="E18" i="25"/>
  <c r="F18" i="25"/>
  <c r="G18" i="25"/>
  <c r="G17" i="25"/>
  <c r="G14" i="25"/>
  <c r="G12" i="25"/>
  <c r="F12" i="25"/>
  <c r="F11" i="25"/>
  <c r="G11" i="25"/>
  <c r="C46" i="28"/>
  <c r="C47" i="28"/>
  <c r="C48" i="28"/>
  <c r="C49" i="28"/>
  <c r="C45" i="28"/>
  <c r="C46" i="27"/>
  <c r="C47" i="27"/>
  <c r="C48" i="27"/>
  <c r="C49" i="27"/>
  <c r="C45" i="27"/>
  <c r="C69" i="28"/>
  <c r="C68" i="28"/>
  <c r="C66" i="28"/>
  <c r="C65" i="28"/>
  <c r="C61" i="28"/>
  <c r="E56" i="28"/>
  <c r="E40" i="28"/>
  <c r="E39" i="28"/>
  <c r="E35" i="28"/>
  <c r="E34" i="28"/>
  <c r="E32" i="28"/>
  <c r="E31" i="28"/>
  <c r="E30" i="28"/>
  <c r="E29" i="28"/>
  <c r="E28" i="28"/>
  <c r="E27" i="28"/>
  <c r="E26" i="28"/>
  <c r="E25" i="28"/>
  <c r="E24" i="28"/>
  <c r="E23" i="28"/>
  <c r="E22" i="28"/>
  <c r="E21" i="28"/>
  <c r="E20" i="28"/>
  <c r="E19" i="28"/>
  <c r="E18" i="28"/>
  <c r="E17" i="28"/>
  <c r="E16" i="28"/>
  <c r="E12" i="28"/>
  <c r="F24" i="25"/>
  <c r="I53" i="32"/>
  <c r="H53" i="32"/>
  <c r="G53" i="32"/>
  <c r="F53" i="32"/>
  <c r="I46" i="32"/>
  <c r="H46" i="32"/>
  <c r="G46" i="32"/>
  <c r="F46" i="32"/>
  <c r="I44" i="32"/>
  <c r="H44" i="32"/>
  <c r="G44" i="32"/>
  <c r="C49" i="23" l="1"/>
  <c r="C50" i="23"/>
  <c r="C48" i="23"/>
  <c r="C47" i="23"/>
  <c r="C46" i="23"/>
  <c r="E44" i="32" l="1"/>
  <c r="F17" i="25" l="1"/>
  <c r="B34" i="32" l="1"/>
  <c r="C66" i="27" l="1"/>
  <c r="F19" i="25" s="1"/>
  <c r="C67" i="27"/>
  <c r="C68" i="27"/>
  <c r="C69" i="27"/>
  <c r="C65" i="27"/>
  <c r="C61" i="27"/>
  <c r="E56" i="27" l="1"/>
  <c r="E40" i="27"/>
  <c r="E39" i="27"/>
  <c r="E35" i="27"/>
  <c r="E34" i="27"/>
  <c r="E32" i="27"/>
  <c r="E31" i="27"/>
  <c r="E30" i="27"/>
  <c r="E29" i="27"/>
  <c r="E28" i="27"/>
  <c r="E27" i="27"/>
  <c r="E26" i="27"/>
  <c r="E25" i="27"/>
  <c r="E24" i="27"/>
  <c r="E23" i="27"/>
  <c r="E22" i="27"/>
  <c r="E21" i="27"/>
  <c r="E20" i="27"/>
  <c r="E19" i="27"/>
  <c r="E18" i="27"/>
  <c r="E17" i="27"/>
  <c r="E16" i="27"/>
  <c r="E12" i="27"/>
  <c r="E16" i="25"/>
  <c r="F16" i="25" l="1"/>
  <c r="I16" i="25"/>
  <c r="G16" i="25"/>
  <c r="H16" i="25"/>
  <c r="B32" i="32" l="1"/>
  <c r="E33" i="32" l="1"/>
  <c r="E34" i="32" s="1"/>
  <c r="E36" i="32" s="1"/>
  <c r="D33" i="32" l="1"/>
  <c r="E43" i="32"/>
  <c r="C62" i="23" s="1"/>
  <c r="E52" i="32" l="1"/>
  <c r="C53" i="29"/>
  <c r="C53" i="30"/>
  <c r="C53" i="28"/>
  <c r="D53" i="28" s="1"/>
  <c r="G7" i="25" s="1"/>
  <c r="C53" i="23"/>
  <c r="C53" i="27"/>
  <c r="F52" i="32"/>
  <c r="H52" i="32"/>
  <c r="G43" i="32"/>
  <c r="I43" i="32"/>
  <c r="G52" i="32"/>
  <c r="I52" i="32"/>
  <c r="F43" i="32"/>
  <c r="H43" i="32"/>
  <c r="E17" i="25"/>
  <c r="C62" i="30" l="1"/>
  <c r="I10" i="25" s="1"/>
  <c r="D53" i="30"/>
  <c r="D53" i="29"/>
  <c r="E53" i="28"/>
  <c r="C62" i="28"/>
  <c r="G10" i="25" s="1"/>
  <c r="C62" i="29"/>
  <c r="H10" i="25" s="1"/>
  <c r="F45" i="32"/>
  <c r="F47" i="32" s="1"/>
  <c r="D54" i="27" s="1"/>
  <c r="I45" i="32"/>
  <c r="I47" i="32" s="1"/>
  <c r="G45" i="32"/>
  <c r="G47" i="32" s="1"/>
  <c r="H45" i="32"/>
  <c r="H47" i="32" s="1"/>
  <c r="D53" i="27"/>
  <c r="F7" i="25" s="1"/>
  <c r="E45" i="32"/>
  <c r="E47" i="32" s="1"/>
  <c r="E54" i="32" s="1"/>
  <c r="C62" i="27"/>
  <c r="F10" i="25" s="1"/>
  <c r="I54" i="32" l="1"/>
  <c r="I55" i="32" s="1"/>
  <c r="D55" i="30" s="1"/>
  <c r="I9" i="25" s="1"/>
  <c r="D54" i="30"/>
  <c r="I8" i="25" s="1"/>
  <c r="E53" i="30"/>
  <c r="I7" i="25"/>
  <c r="C54" i="29"/>
  <c r="C54" i="30"/>
  <c r="E54" i="30" s="1"/>
  <c r="E53" i="29"/>
  <c r="H7" i="25"/>
  <c r="H54" i="32"/>
  <c r="H55" i="32" s="1"/>
  <c r="D54" i="29"/>
  <c r="H8" i="25" s="1"/>
  <c r="C54" i="27"/>
  <c r="C54" i="28"/>
  <c r="G54" i="32"/>
  <c r="G55" i="32" s="1"/>
  <c r="D54" i="28"/>
  <c r="C54" i="23"/>
  <c r="F54" i="32"/>
  <c r="F55" i="32" s="1"/>
  <c r="D55" i="27" s="1"/>
  <c r="E53" i="27"/>
  <c r="E10" i="25"/>
  <c r="E55" i="32"/>
  <c r="E21" i="23"/>
  <c r="I21" i="25" l="1"/>
  <c r="C55" i="29"/>
  <c r="C55" i="30"/>
  <c r="E54" i="29"/>
  <c r="D55" i="29"/>
  <c r="H9" i="25" s="1"/>
  <c r="C55" i="28"/>
  <c r="D55" i="28"/>
  <c r="G9" i="25" s="1"/>
  <c r="G8" i="25"/>
  <c r="E54" i="28"/>
  <c r="C55" i="23"/>
  <c r="C55" i="27"/>
  <c r="E54" i="27"/>
  <c r="F8" i="25"/>
  <c r="E55" i="28" l="1"/>
  <c r="E55" i="30"/>
  <c r="E55" i="29"/>
  <c r="E55" i="27" l="1"/>
  <c r="F9" i="25"/>
  <c r="F14" i="25" l="1"/>
  <c r="E14" i="25"/>
  <c r="E56" i="23"/>
  <c r="E24" i="25" l="1"/>
  <c r="E11" i="25"/>
  <c r="E12" i="25"/>
  <c r="D53" i="23"/>
  <c r="E7" i="25" s="1"/>
  <c r="D55" i="23"/>
  <c r="E9" i="25" s="1"/>
  <c r="D54" i="23"/>
  <c r="E41" i="23"/>
  <c r="E40" i="23"/>
  <c r="E36" i="23"/>
  <c r="E35" i="23"/>
  <c r="E33" i="23"/>
  <c r="E32" i="23"/>
  <c r="E30" i="23"/>
  <c r="E29" i="23"/>
  <c r="E28" i="23"/>
  <c r="E27" i="23"/>
  <c r="E26" i="23"/>
  <c r="E25" i="23"/>
  <c r="E24" i="23"/>
  <c r="E23" i="23"/>
  <c r="E22" i="23"/>
  <c r="E20" i="23"/>
  <c r="E19" i="23"/>
  <c r="E18" i="23"/>
  <c r="E17" i="23"/>
  <c r="E8" i="25" l="1"/>
  <c r="E55" i="23"/>
  <c r="E11" i="23"/>
  <c r="E19" i="25"/>
  <c r="I13" i="25"/>
  <c r="H13" i="25"/>
  <c r="H21" i="25" s="1"/>
  <c r="G13" i="25"/>
  <c r="G21" i="25" s="1"/>
  <c r="C81" i="28" s="1"/>
  <c r="F13" i="25"/>
  <c r="F21" i="25" s="1"/>
  <c r="E13" i="25"/>
  <c r="C81" i="30" l="1"/>
  <c r="C81" i="29"/>
  <c r="C81" i="27"/>
  <c r="E21" i="25"/>
  <c r="E54" i="23"/>
  <c r="E53" i="23" l="1"/>
  <c r="C81" i="23" l="1"/>
</calcChain>
</file>

<file path=xl/sharedStrings.xml><?xml version="1.0" encoding="utf-8"?>
<sst xmlns="http://schemas.openxmlformats.org/spreadsheetml/2006/main" count="500" uniqueCount="163">
  <si>
    <t>Regulierungsformel</t>
  </si>
  <si>
    <t>dabei ist:</t>
  </si>
  <si>
    <t>dauerhaft nicht beeinflussbarer Kostenanteil</t>
  </si>
  <si>
    <t>(§ 11 Abs. 2 ARegV)</t>
  </si>
  <si>
    <t>(§ 11 Abs. 3 ARegV)</t>
  </si>
  <si>
    <t>(§ 11 Abs. 4 ARegV)</t>
  </si>
  <si>
    <t>Verteilungsfaktor für den Abbau der Ineffizienzen</t>
  </si>
  <si>
    <t>(§ 16 Abs. 1 ARegV)</t>
  </si>
  <si>
    <t>Verbraucherpreisgesamtindex</t>
  </si>
  <si>
    <t>(§ 8 ARegV)</t>
  </si>
  <si>
    <t>Verbraucherpreisgesamtindex des Basisjahres</t>
  </si>
  <si>
    <t>(§ 9 Abs. 2 ARegV)</t>
  </si>
  <si>
    <t>Qualitätselement</t>
  </si>
  <si>
    <t>(§ 19 Abs. 1 ARegV)</t>
  </si>
  <si>
    <t>enthaltene Ansätze (vgl. § 5 Abs. 1 ARegV)</t>
  </si>
  <si>
    <t>(§ 11 Abs. 2 Nr. 4 ARegV)</t>
  </si>
  <si>
    <t>Anmerkungen</t>
  </si>
  <si>
    <t>1.</t>
  </si>
  <si>
    <t>2.</t>
  </si>
  <si>
    <t>3.</t>
  </si>
  <si>
    <t>Eine Anpassung der Erlösobergrenze hat durch den Netzbetreiber nach Maßgabe des § 4 Abs. 3 ARegV zu erfolgen.</t>
  </si>
  <si>
    <t>4.</t>
  </si>
  <si>
    <t>Eine Anpassung der Erlösobergrenze kann auf Antrag des Netzbetreibers nach Maßgabe von § 4 Abs. 4 ARegV durch die LRegB erfolgen.</t>
  </si>
  <si>
    <r>
      <t>VPI</t>
    </r>
    <r>
      <rPr>
        <vertAlign val="subscript"/>
        <sz val="12"/>
        <rFont val="Arial"/>
        <family val="2"/>
      </rPr>
      <t>0</t>
    </r>
  </si>
  <si>
    <r>
      <t>V</t>
    </r>
    <r>
      <rPr>
        <vertAlign val="subscript"/>
        <sz val="12"/>
        <rFont val="Arial"/>
        <family val="2"/>
      </rPr>
      <t>t</t>
    </r>
  </si>
  <si>
    <r>
      <t>EO</t>
    </r>
    <r>
      <rPr>
        <b/>
        <vertAlign val="subscript"/>
        <sz val="18"/>
        <rFont val="Arial"/>
        <family val="2"/>
      </rPr>
      <t>t</t>
    </r>
  </si>
  <si>
    <t>beeinflussbarer Kostenanteil (= ineffiziente Kosten)</t>
  </si>
  <si>
    <t>genereller sektoraler Produktivitätsfaktor</t>
  </si>
  <si>
    <t>Daten zum Netzbetreiber</t>
  </si>
  <si>
    <t>Firma des Netzbetreibers</t>
  </si>
  <si>
    <t>Netzbetreibernummer bei der LRegB</t>
  </si>
  <si>
    <t>Verantwortliche Person für die Richtigkeit und Vollständigkeit</t>
  </si>
  <si>
    <t>Telefonnummer der verantwortlichen Person</t>
  </si>
  <si>
    <t>Auszufüllen durch den Netzbetreiber</t>
  </si>
  <si>
    <t>Berechnung durch Programm bzw. nicht auszufüllen</t>
  </si>
  <si>
    <t>Hinweise:</t>
  </si>
  <si>
    <t>Teilnahme am vereinfachten Verfahren gemäß § 24 ARegV [Ja/Nein]</t>
  </si>
  <si>
    <t>Kosten für erforderliche Inanspruchnahme vorgelagerter Netzebenen</t>
  </si>
  <si>
    <t>gemäß Netzbetreiber</t>
  </si>
  <si>
    <t>Für die angepassten Ansätze sind die Berechnungen nachvollziehbar darzulegen und ggf. geeignete Nachweise vorzulegen.</t>
  </si>
  <si>
    <t>Version des Erhebungsbogens</t>
  </si>
  <si>
    <t>Kostenanteile in der Erlösobergrenze</t>
  </si>
  <si>
    <t>volatiler Kostenanteile</t>
  </si>
  <si>
    <t>(§ 11 Abs. 5 ARegV)</t>
  </si>
  <si>
    <t>volatiler Kostenanteil des Basisjahres</t>
  </si>
  <si>
    <t>Saldo des Regulierungskontos</t>
  </si>
  <si>
    <t>(§ 5 Abs. 4 ARegV)</t>
  </si>
  <si>
    <t>Erlösobergrenze</t>
  </si>
  <si>
    <t>Das Qualitätselement findet im vereinfachten Verfahren gemäß § 24 Abs. 3 ARegV keine Anwendung.</t>
  </si>
  <si>
    <t>Nr. 1 gesetzliche Abnahme- und Vergütungspflichten</t>
  </si>
  <si>
    <t>Nr. 2 Konzessionsabgaben</t>
  </si>
  <si>
    <t>Nr. 3 Betriebssteuern</t>
  </si>
  <si>
    <t>Nr. 4 erforderliche Inanspruchnahme vorgelagerter Netzebenen</t>
  </si>
  <si>
    <t>Nr. 6 genehmigte Investitionsmaßnahmen nach § 23 ARegV</t>
  </si>
  <si>
    <t>Nr. 6a. Auflösungsbetrag des Abzugsbetrags nach § 23 Abs. 2a ARegV</t>
  </si>
  <si>
    <t>Nr. 8 vermiedene Netzentgelte</t>
  </si>
  <si>
    <t>Nr. 10 Betriebs- und Personalratstätigkeit</t>
  </si>
  <si>
    <t>Nr. 11 Berufsausbildung und Weiterbildung</t>
  </si>
  <si>
    <t>Nr. 11 Betriebskindertagesstätten</t>
  </si>
  <si>
    <t>Nr. 13 Auflösung von Netzanschlusskostenbeiträgen und Baukostenzuschüssen</t>
  </si>
  <si>
    <t>Satz 3 verfahrenswirksame Regulierung - Gas</t>
  </si>
  <si>
    <t>Anpassung der Erlösobergrenze nach § 4 Abs. 3 Nr. 2 i.V.m. § 11 Abs. 2 ARegV</t>
  </si>
  <si>
    <r>
      <t>Saldo des Regulierungskontos gemäß Festlegung der LRegB (S</t>
    </r>
    <r>
      <rPr>
        <b/>
        <vertAlign val="subscript"/>
        <sz val="18"/>
        <rFont val="Arial"/>
        <family val="2"/>
      </rPr>
      <t>t</t>
    </r>
    <r>
      <rPr>
        <b/>
        <sz val="18"/>
        <rFont val="Arial"/>
        <family val="2"/>
      </rPr>
      <t>)</t>
    </r>
  </si>
  <si>
    <t>vorübergehend nicht beeinflussbarer Kostenanteil (= effiziente Kosten)</t>
  </si>
  <si>
    <t>Ansatz lt. Festlegung</t>
  </si>
  <si>
    <t>gemäß Berechnungsprogramm der LRegB (siehe Tabellenblatt 'Erlösobergrenzen')</t>
  </si>
  <si>
    <r>
      <t>Qualitätselement gemäß Festlegung der LRegB (Q</t>
    </r>
    <r>
      <rPr>
        <b/>
        <vertAlign val="subscript"/>
        <sz val="18"/>
        <rFont val="Arial"/>
        <family val="2"/>
      </rPr>
      <t>t</t>
    </r>
    <r>
      <rPr>
        <b/>
        <sz val="18"/>
        <rFont val="Arial"/>
        <family val="2"/>
      </rPr>
      <t>)</t>
    </r>
  </si>
  <si>
    <t>Der Verbraucherpreisgesamtindex ist nach Maßgabe des § 4 Abs. 3 Nr. 1 i.V.m. § 8 ARegV seitens des Netzbetreibers anzupassen.</t>
  </si>
  <si>
    <r>
      <t xml:space="preserve">Satz 2 verfahrenswirksame Regulierung - Strom (bei Teilnahme an der freiwilligen Selbstverpflichtung BW zur </t>
    </r>
    <r>
      <rPr>
        <b/>
        <sz val="15"/>
        <rFont val="Arial"/>
        <family val="2"/>
      </rPr>
      <t>Verlustenergie</t>
    </r>
    <r>
      <rPr>
        <sz val="15"/>
        <rFont val="Arial"/>
        <family val="2"/>
      </rPr>
      <t>)</t>
    </r>
  </si>
  <si>
    <t>Nr. 12 Entscheidungen über die grenzüberschreitende Kostenaufteilung</t>
  </si>
  <si>
    <t>Kapitalkostenaufschlag</t>
  </si>
  <si>
    <t>(§ 10a ARegV)</t>
  </si>
  <si>
    <t>(12a ARegV)</t>
  </si>
  <si>
    <t>individueller Supereffizienzwert (in Prozent)</t>
  </si>
  <si>
    <t>Kapitalkostenabzug</t>
  </si>
  <si>
    <t>Kapitalkostenabzug für das Jahr 2018</t>
  </si>
  <si>
    <t>Kapitalkostenabzug für das Jahr 2019</t>
  </si>
  <si>
    <t>Kapitalkostenabzug für das Jahr 2020</t>
  </si>
  <si>
    <t>Kapitalkostenabzug für das Jahr 2021</t>
  </si>
  <si>
    <t>Kapitalkostenabzug für das Jahr 2022</t>
  </si>
  <si>
    <r>
      <t>PF</t>
    </r>
    <r>
      <rPr>
        <vertAlign val="subscript"/>
        <sz val="12"/>
        <rFont val="Arial"/>
        <family val="2"/>
      </rPr>
      <t>t</t>
    </r>
  </si>
  <si>
    <t>Ausgangsniveau der Erlösobergrenze</t>
  </si>
  <si>
    <t>-</t>
  </si>
  <si>
    <t>Zwischensumme (= beeinflussbare Kosten)</t>
  </si>
  <si>
    <t>Effizienzwert</t>
  </si>
  <si>
    <t>x</t>
  </si>
  <si>
    <t>abzüglich vorübergehend nicht beeinflussbarer Kostenanteil</t>
  </si>
  <si>
    <t>Netzkosten lt. Anhörungsschreiben bzw. angepasste Erlösobergrenze 2017</t>
  </si>
  <si>
    <t>abzüglich Kapitalkostenabzug</t>
  </si>
  <si>
    <t>angepasster Ansatz 2018</t>
  </si>
  <si>
    <t>angepasste Erlösobergrenze für das Kalenderjahr 2018</t>
  </si>
  <si>
    <r>
      <t>KA</t>
    </r>
    <r>
      <rPr>
        <vertAlign val="subscript"/>
        <sz val="12"/>
        <rFont val="Arial"/>
        <family val="2"/>
      </rPr>
      <t>dnb,t</t>
    </r>
  </si>
  <si>
    <r>
      <t>VK</t>
    </r>
    <r>
      <rPr>
        <vertAlign val="subscript"/>
        <sz val="12"/>
        <rFont val="Arial"/>
        <family val="2"/>
      </rPr>
      <t>t</t>
    </r>
  </si>
  <si>
    <r>
      <t>VK</t>
    </r>
    <r>
      <rPr>
        <vertAlign val="subscript"/>
        <sz val="12"/>
        <rFont val="Arial"/>
        <family val="2"/>
      </rPr>
      <t>0</t>
    </r>
  </si>
  <si>
    <r>
      <t>VPI</t>
    </r>
    <r>
      <rPr>
        <vertAlign val="subscript"/>
        <sz val="12"/>
        <rFont val="Arial"/>
        <family val="2"/>
      </rPr>
      <t>t</t>
    </r>
  </si>
  <si>
    <r>
      <t>Q</t>
    </r>
    <r>
      <rPr>
        <vertAlign val="subscript"/>
        <sz val="12"/>
        <rFont val="Arial"/>
        <family val="2"/>
      </rPr>
      <t>t</t>
    </r>
  </si>
  <si>
    <r>
      <t>S</t>
    </r>
    <r>
      <rPr>
        <vertAlign val="subscript"/>
        <sz val="12"/>
        <rFont val="Arial"/>
        <family val="2"/>
      </rPr>
      <t>t</t>
    </r>
  </si>
  <si>
    <t>Nr. 12a Forschung und Entwicklung nach Maßgabe des § 25a ARegV</t>
  </si>
  <si>
    <t>Nr. 15 finanzieller Ausgleich nach § 17d Abs. 7 EnWG</t>
  </si>
  <si>
    <t>Nr. 17 Entschädigungen nach §15 Abs. 1 EEG</t>
  </si>
  <si>
    <t>Nr. 8a. erweiterter Bilanzausgleich gemäß § 35 GasNZV</t>
  </si>
  <si>
    <t>Nr. 14 dem bundesweiten Ausgleichsmechanismus nach § 2 Abs. 5 EnLAG</t>
  </si>
  <si>
    <t>Sofern der angepasste Ansatz nicht 107,4 beträgt, sind nähere Erläuterungen zum Ansatz notwendig.</t>
  </si>
  <si>
    <t>Verbraucherpreisgesamtindex für das Kalenderjahr 2018</t>
  </si>
  <si>
    <t>Nr. 5 Nachrüstung von Wechselrichtern nach § 10 Abs. 1 SysStabV und von Anlagen zur Erzeugung von Strom aus erneuerbaren Energien und aus Kraft-Wärme-Kopplung gemäß § 22 SystStabVO</t>
  </si>
  <si>
    <t>Nr. 7 Mehrkosten für die Errichtung, den Betrieb und die Änderungen von Erdkabeln nach § 43 Satz 1 Nr. 3 und Satz 5 EnWG</t>
  </si>
  <si>
    <t>Nr. 8b. Zahlungen an Städte oder Gemeinden nach Maßgabe von § 5 Abs. 4 StromNEV</t>
  </si>
  <si>
    <t>Nr. 9 betriebliche oder tarifvertragliche Lohnzusatzleistungen (soweit vor dem 31.12.2016 abgeschlossen)</t>
  </si>
  <si>
    <t>Nr. 9 betriebliche oder tarifvertragliche Versorgungsleistungen  (soweit vor dem 31.12.2016 abgeschlossen)</t>
  </si>
  <si>
    <t>Nr. 16 Vorschriften der Kapazitätsreserve nach § 13e Abs. 3 EnWG und Rechtsverordnung nach §13h EnWG, Bestimmungen zur Stilllegung von Braunkohlekraftwerken nach § 13g EnWG, Vorschriften zu Netzstäbilitätsanlagen nach § 13k EnWG</t>
  </si>
  <si>
    <r>
      <t>Dauerhaft nicht beeinflussbarer Kostenanteil (KA</t>
    </r>
    <r>
      <rPr>
        <vertAlign val="subscript"/>
        <sz val="15"/>
        <rFont val="Arial"/>
        <family val="2"/>
      </rPr>
      <t>dnb,t</t>
    </r>
    <r>
      <rPr>
        <sz val="15"/>
        <rFont val="Arial"/>
        <family val="2"/>
      </rPr>
      <t>)</t>
    </r>
  </si>
  <si>
    <r>
      <t>Vorübergehend nicht beeinflussbarer Kostenanteil (KA</t>
    </r>
    <r>
      <rPr>
        <vertAlign val="subscript"/>
        <sz val="15"/>
        <rFont val="Arial"/>
        <family val="2"/>
      </rPr>
      <t>vnb,t</t>
    </r>
    <r>
      <rPr>
        <sz val="15"/>
        <rFont val="Arial"/>
        <family val="2"/>
      </rPr>
      <t>)</t>
    </r>
  </si>
  <si>
    <r>
      <t>Beeinflussbarer Kostenanteil (= ineffiziente Kosten) (KA</t>
    </r>
    <r>
      <rPr>
        <vertAlign val="subscript"/>
        <sz val="15"/>
        <rFont val="Arial"/>
        <family val="2"/>
      </rPr>
      <t>b,t</t>
    </r>
    <r>
      <rPr>
        <sz val="15"/>
        <rFont val="Arial"/>
        <family val="2"/>
      </rPr>
      <t>)</t>
    </r>
  </si>
  <si>
    <r>
      <t>volatiler Kostenanteile (VK</t>
    </r>
    <r>
      <rPr>
        <vertAlign val="subscript"/>
        <sz val="15"/>
        <rFont val="Arial"/>
        <family val="2"/>
      </rPr>
      <t>t</t>
    </r>
    <r>
      <rPr>
        <sz val="15"/>
        <rFont val="Arial"/>
        <family val="2"/>
      </rPr>
      <t>)</t>
    </r>
  </si>
  <si>
    <r>
      <t>Kapitalkostenaufschlag (KKA</t>
    </r>
    <r>
      <rPr>
        <b/>
        <vertAlign val="subscript"/>
        <sz val="18"/>
        <rFont val="Arial"/>
        <family val="2"/>
      </rPr>
      <t>t</t>
    </r>
    <r>
      <rPr>
        <b/>
        <sz val="18"/>
        <rFont val="Arial"/>
        <family val="2"/>
      </rPr>
      <t>)</t>
    </r>
  </si>
  <si>
    <r>
      <t>Effizienzbonus (§ 12a ARegV) (B</t>
    </r>
    <r>
      <rPr>
        <b/>
        <vertAlign val="subscript"/>
        <sz val="18"/>
        <rFont val="Arial"/>
        <family val="2"/>
      </rPr>
      <t>0</t>
    </r>
    <r>
      <rPr>
        <b/>
        <sz val="18"/>
        <rFont val="Arial"/>
        <family val="2"/>
      </rPr>
      <t>)</t>
    </r>
  </si>
  <si>
    <t>jährlicher individueller Effizienzbonus</t>
  </si>
  <si>
    <r>
      <t>Anpassung der Erlösobergrenze nach § 4 Abs. 3 Nr. 1 ARegV (VPI</t>
    </r>
    <r>
      <rPr>
        <b/>
        <vertAlign val="subscript"/>
        <sz val="18"/>
        <rFont val="Arial"/>
        <family val="2"/>
      </rPr>
      <t>t</t>
    </r>
    <r>
      <rPr>
        <b/>
        <sz val="18"/>
        <rFont val="Arial"/>
        <family val="2"/>
      </rPr>
      <t>)</t>
    </r>
  </si>
  <si>
    <t xml:space="preserve">Erhebungsbogen gemäß § 28 Nr. 1 ARegV (Gas)
(Anpassung der Erlösobergrenze 2018; ohne Festlegung EO)
nach Ziffer 3) des Rundschreibens 05.10.2017 der LRegB </t>
  </si>
  <si>
    <t>Erhebungsbogen gemäß § 28 Nr. 1 ARegV (Gas)
(Anpassung der Erlösobergrenze 2019)</t>
  </si>
  <si>
    <r>
      <t>B</t>
    </r>
    <r>
      <rPr>
        <vertAlign val="subscript"/>
        <sz val="12"/>
        <rFont val="Arial"/>
        <family val="2"/>
      </rPr>
      <t>0</t>
    </r>
    <r>
      <rPr>
        <sz val="12"/>
        <rFont val="Arial"/>
        <family val="2"/>
      </rPr>
      <t>/T</t>
    </r>
  </si>
  <si>
    <t xml:space="preserve">Effizienzbonus verteilt auf die Dauer der Regulierungsperiode </t>
  </si>
  <si>
    <r>
      <rPr>
        <sz val="12"/>
        <rFont val="Arial"/>
        <family val="2"/>
      </rPr>
      <t>KKA</t>
    </r>
    <r>
      <rPr>
        <vertAlign val="subscript"/>
        <sz val="12"/>
        <rFont val="Arial"/>
        <family val="2"/>
      </rPr>
      <t>t</t>
    </r>
  </si>
  <si>
    <t>abzüglich dauerhaft nicht beeinflussbarer Kostenanteil im Basisjahr</t>
  </si>
  <si>
    <t>Erhebungsbogen gemäß § 28 Nr. 1 ARegV (Gas)
(Anpassung der Erlösobergrenze 2020)</t>
  </si>
  <si>
    <t>angepasster Ansatz 2020</t>
  </si>
  <si>
    <t>angepasster Ansatz 2019</t>
  </si>
  <si>
    <t>Qualitätselement für das Kalenderjahr 2018</t>
  </si>
  <si>
    <t>Qualitätselement für das Kalenderjahr 2019</t>
  </si>
  <si>
    <t>Qualitätselement für das Kalenderjahr 2020</t>
  </si>
  <si>
    <t>Qualitätselement für das Kalenderjahr 2021</t>
  </si>
  <si>
    <t>Qualitätselement für das Kalenderjahr 2022</t>
  </si>
  <si>
    <t>Saldo des Regulierungskontos für das Kalenderjahr 2018</t>
  </si>
  <si>
    <t>Saldo des Regulierungskontos für das Kalenderjahr 2019</t>
  </si>
  <si>
    <t>Saldo des Regulierungskontos für das Kalenderjahr 2020</t>
  </si>
  <si>
    <t>Saldo des Regulierungskontos für das Kalenderjahr 2021</t>
  </si>
  <si>
    <t>Saldo des Regulierungskontos für das Kalenderjahr 2022</t>
  </si>
  <si>
    <t>Erhebungsbogen gemäß § 28 Nr. 1 ARegV (Gas)
(Anpassung der Erlösobergrenze 2021)</t>
  </si>
  <si>
    <t>angepasster Ansatz 2021</t>
  </si>
  <si>
    <t>Erhebungsbogen gemäß § 28 Nr. 1 ARegV (Gas)
(Anpassung der Erlösobergrenze 2022)</t>
  </si>
  <si>
    <t>angepasster Ansatz 2022</t>
  </si>
  <si>
    <t>Erlöse sind mit negativem Vorzeichen einzutragen</t>
  </si>
  <si>
    <t>E-Mail-Adresse der verantwortlichen Person</t>
  </si>
  <si>
    <r>
      <t xml:space="preserve">Der ausgefüllte Erhebungsbogen ist der LRegB in elektronischer (per CD/DVD oder E-Mail) </t>
    </r>
    <r>
      <rPr>
        <b/>
        <u/>
        <sz val="12"/>
        <rFont val="Arial"/>
        <family val="2"/>
      </rPr>
      <t>und</t>
    </r>
    <r>
      <rPr>
        <sz val="12"/>
        <rFont val="Arial"/>
        <family val="2"/>
      </rPr>
      <t xml:space="preserve"> in Schriftform vorzulegen.
Bei elektronischer Übermittlung per E-Mail bitte ausschließlich an die E-Mail-Adresse: </t>
    </r>
    <r>
      <rPr>
        <b/>
        <sz val="12"/>
        <rFont val="Arial"/>
        <family val="2"/>
      </rPr>
      <t>LRegB@um.bwl.de</t>
    </r>
    <r>
      <rPr>
        <sz val="12"/>
        <rFont val="Arial"/>
        <family val="2"/>
      </rPr>
      <t>.</t>
    </r>
  </si>
  <si>
    <t>Teilnahme am vereinfachten Verfahren gemäß § 24 ARegV</t>
  </si>
  <si>
    <t>Abweichungen zwischen der angepassten Erlösobergrenze "gemäß Netzbetreiber" und "gemäß Berechnungsprogramm der LRegB (siehe Tabellenblatt 'Erlösobergrenzen')" sind näher zu erläutern</t>
  </si>
  <si>
    <t>Stammdaten und Ermittlung der Kostenanteile</t>
  </si>
  <si>
    <t>Stammdaten</t>
  </si>
  <si>
    <r>
      <t>Dauerhaft nicht beeinflussbarer Kostenanteil (KA</t>
    </r>
    <r>
      <rPr>
        <b/>
        <vertAlign val="subscript"/>
        <sz val="18"/>
        <rFont val="Arial"/>
        <family val="2"/>
      </rPr>
      <t>dnb,t</t>
    </r>
    <r>
      <rPr>
        <b/>
        <sz val="18"/>
        <rFont val="Arial"/>
        <family val="2"/>
      </rPr>
      <t>) nach § 11 Abs. 2 ARegV</t>
    </r>
  </si>
  <si>
    <r>
      <t>Vorübergehend nicht beeinflussbarer Kostenanteil (= effiziente Kosten; KA</t>
    </r>
    <r>
      <rPr>
        <b/>
        <vertAlign val="subscript"/>
        <sz val="18"/>
        <rFont val="Arial"/>
        <family val="2"/>
      </rPr>
      <t>vnb,t</t>
    </r>
    <r>
      <rPr>
        <b/>
        <sz val="18"/>
        <rFont val="Arial"/>
        <family val="2"/>
      </rPr>
      <t>) nach § 11 Abs. 3 ARegV</t>
    </r>
  </si>
  <si>
    <r>
      <t>Beeinflussbarer Kostenanteil (= ineffiziente Kosten; KA</t>
    </r>
    <r>
      <rPr>
        <b/>
        <vertAlign val="subscript"/>
        <sz val="18"/>
        <rFont val="Arial"/>
        <family val="2"/>
      </rPr>
      <t>b,t</t>
    </r>
    <r>
      <rPr>
        <b/>
        <sz val="18"/>
        <rFont val="Arial"/>
        <family val="2"/>
      </rPr>
      <t>) nach § 11 Abs. 4 ARegV</t>
    </r>
  </si>
  <si>
    <r>
      <t xml:space="preserve">Der ausgefüllte Erhebungsbogen ist der LRegB in elektronischer (per CD/DVD oder E-Mail) </t>
    </r>
    <r>
      <rPr>
        <b/>
        <u/>
        <sz val="14"/>
        <rFont val="Arial"/>
        <family val="2"/>
      </rPr>
      <t>und</t>
    </r>
    <r>
      <rPr>
        <sz val="14"/>
        <rFont val="Arial"/>
        <family val="2"/>
      </rPr>
      <t xml:space="preserve"> in Schriftform vorzulegen.
Bei elektronischer Übermittlung per E-Mail bitte ausschließlich an die E-Mail-Adresse: </t>
    </r>
    <r>
      <rPr>
        <b/>
        <sz val="14"/>
        <rFont val="Arial"/>
        <family val="2"/>
      </rPr>
      <t>LRegB@um.bwl.de</t>
    </r>
    <r>
      <rPr>
        <sz val="14"/>
        <rFont val="Arial"/>
        <family val="2"/>
      </rPr>
      <t>.</t>
    </r>
  </si>
  <si>
    <r>
      <t>EO</t>
    </r>
    <r>
      <rPr>
        <vertAlign val="subscript"/>
        <sz val="24"/>
        <rFont val="Arial"/>
        <family val="2"/>
      </rPr>
      <t>t</t>
    </r>
    <r>
      <rPr>
        <sz val="24"/>
        <rFont val="Arial"/>
        <family val="2"/>
      </rPr>
      <t xml:space="preserve"> = KA</t>
    </r>
    <r>
      <rPr>
        <vertAlign val="subscript"/>
        <sz val="24"/>
        <rFont val="Arial"/>
        <family val="2"/>
      </rPr>
      <t>dnb,t</t>
    </r>
    <r>
      <rPr>
        <sz val="24"/>
        <rFont val="Arial"/>
        <family val="2"/>
      </rPr>
      <t xml:space="preserve"> + (KA</t>
    </r>
    <r>
      <rPr>
        <vertAlign val="subscript"/>
        <sz val="24"/>
        <rFont val="Arial"/>
        <family val="2"/>
      </rPr>
      <t>vnb,t</t>
    </r>
    <r>
      <rPr>
        <sz val="24"/>
        <rFont val="Arial"/>
        <family val="2"/>
      </rPr>
      <t xml:space="preserve"> + (1 - V</t>
    </r>
    <r>
      <rPr>
        <vertAlign val="subscript"/>
        <sz val="24"/>
        <rFont val="Arial"/>
        <family val="2"/>
      </rPr>
      <t>t</t>
    </r>
    <r>
      <rPr>
        <sz val="24"/>
        <rFont val="Arial"/>
        <family val="2"/>
      </rPr>
      <t>) x KA</t>
    </r>
    <r>
      <rPr>
        <vertAlign val="subscript"/>
        <sz val="24"/>
        <rFont val="Arial"/>
        <family val="2"/>
      </rPr>
      <t>b,t+</t>
    </r>
    <r>
      <rPr>
        <sz val="24"/>
        <rFont val="Arial"/>
        <family val="2"/>
      </rPr>
      <t>B</t>
    </r>
    <r>
      <rPr>
        <vertAlign val="subscript"/>
        <sz val="24"/>
        <rFont val="Arial"/>
        <family val="2"/>
      </rPr>
      <t>0</t>
    </r>
    <r>
      <rPr>
        <sz val="24"/>
        <rFont val="Arial"/>
        <family val="2"/>
      </rPr>
      <t>/T) x (VPI</t>
    </r>
    <r>
      <rPr>
        <vertAlign val="subscript"/>
        <sz val="24"/>
        <rFont val="Arial"/>
        <family val="2"/>
      </rPr>
      <t>t</t>
    </r>
    <r>
      <rPr>
        <sz val="24"/>
        <rFont val="Arial"/>
        <family val="2"/>
      </rPr>
      <t xml:space="preserve"> / VPI</t>
    </r>
    <r>
      <rPr>
        <vertAlign val="subscript"/>
        <sz val="24"/>
        <rFont val="Arial"/>
        <family val="2"/>
      </rPr>
      <t>0</t>
    </r>
    <r>
      <rPr>
        <sz val="24"/>
        <rFont val="Arial"/>
        <family val="2"/>
      </rPr>
      <t xml:space="preserve"> - PF</t>
    </r>
    <r>
      <rPr>
        <vertAlign val="subscript"/>
        <sz val="24"/>
        <rFont val="Arial"/>
        <family val="2"/>
      </rPr>
      <t>t</t>
    </r>
    <r>
      <rPr>
        <sz val="24"/>
        <rFont val="Arial"/>
        <family val="2"/>
      </rPr>
      <t>) + KKA</t>
    </r>
    <r>
      <rPr>
        <vertAlign val="subscript"/>
        <sz val="24"/>
        <rFont val="Arial"/>
        <family val="2"/>
      </rPr>
      <t>t</t>
    </r>
    <r>
      <rPr>
        <sz val="24"/>
        <rFont val="Arial"/>
        <family val="2"/>
      </rPr>
      <t xml:space="preserve"> + Q</t>
    </r>
    <r>
      <rPr>
        <vertAlign val="subscript"/>
        <sz val="24"/>
        <rFont val="Arial"/>
        <family val="2"/>
      </rPr>
      <t>t</t>
    </r>
    <r>
      <rPr>
        <sz val="24"/>
        <rFont val="Arial"/>
        <family val="2"/>
      </rPr>
      <t xml:space="preserve"> + (VK</t>
    </r>
    <r>
      <rPr>
        <vertAlign val="subscript"/>
        <sz val="24"/>
        <rFont val="Arial"/>
        <family val="2"/>
      </rPr>
      <t>t</t>
    </r>
    <r>
      <rPr>
        <sz val="24"/>
        <rFont val="Arial"/>
        <family val="2"/>
      </rPr>
      <t xml:space="preserve"> - VK</t>
    </r>
    <r>
      <rPr>
        <vertAlign val="subscript"/>
        <sz val="24"/>
        <rFont val="Arial"/>
        <family val="2"/>
      </rPr>
      <t>0</t>
    </r>
    <r>
      <rPr>
        <sz val="24"/>
        <rFont val="Arial"/>
        <family val="2"/>
      </rPr>
      <t>) + S</t>
    </r>
    <r>
      <rPr>
        <vertAlign val="subscript"/>
        <sz val="24"/>
        <rFont val="Arial"/>
        <family val="2"/>
      </rPr>
      <t>t</t>
    </r>
  </si>
  <si>
    <r>
      <t>KA</t>
    </r>
    <r>
      <rPr>
        <vertAlign val="subscript"/>
        <sz val="12"/>
        <rFont val="Arial"/>
        <family val="2"/>
      </rPr>
      <t>b,t</t>
    </r>
  </si>
  <si>
    <r>
      <t>KA</t>
    </r>
    <r>
      <rPr>
        <vertAlign val="subscript"/>
        <sz val="12"/>
        <rFont val="Arial"/>
        <family val="2"/>
      </rPr>
      <t>vnb,t</t>
    </r>
  </si>
  <si>
    <r>
      <t>genereller sektoraler Produktivitätsfaktor  (PF</t>
    </r>
    <r>
      <rPr>
        <b/>
        <vertAlign val="subscript"/>
        <sz val="18"/>
        <rFont val="Arial"/>
        <family val="2"/>
      </rPr>
      <t>t</t>
    </r>
    <r>
      <rPr>
        <b/>
        <sz val="18"/>
        <rFont val="Arial"/>
        <family val="2"/>
      </rPr>
      <t>)</t>
    </r>
  </si>
  <si>
    <t>Sofern der angepasste Ansatz nicht 10x,x beträgt, sind nähere Erläuterungen zum Ansatz notwendig.</t>
  </si>
  <si>
    <t>Individueller Supereffizienzwert (in Prozent)</t>
  </si>
  <si>
    <r>
      <t xml:space="preserve">Erforderliche Inanspruchnahme vorgelagerter Netzebenen </t>
    </r>
    <r>
      <rPr>
        <b/>
        <u/>
        <sz val="14"/>
        <rFont val="Arial"/>
        <family val="2"/>
      </rPr>
      <t>im Ausgangsniveau</t>
    </r>
  </si>
  <si>
    <t>Sofern keine Teilnahme am vereinfachten Verfahren:</t>
  </si>
  <si>
    <t>Höhe der dauerhaft nicht beeinflussbare Kosten lt. Ergebnismitteilung</t>
  </si>
  <si>
    <t>Effizienzwert lt. Anhörungsschreiben, soweit noch nicht erfolgt Effizienzwert der 2. Regulierungsperiode</t>
  </si>
  <si>
    <t>24.11.2017/LRegB BW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</si>
</sst>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0\ &quot;€&quot;;\-#,##0\ &quot;€&quot;"/>
    <numFmt numFmtId="7" formatCode="#,##0.00\ &quot;€&quot;;\-#,##0.00\ &quot;€&quot;"/>
    <numFmt numFmtId="42" formatCode="_-* #,##0\ &quot;€&quot;_-;\-* #,##0\ &quot;€&quot;_-;_-* &quot;-&quot;\ &quot;€&quot;_-;_-@_-"/>
    <numFmt numFmtId="44" formatCode="_-* #,##0.00\ &quot;€&quot;_-;\-* #,##0.00\ &quot;€&quot;_-;_-* &quot;-&quot;??\ &quot;€&quot;_-;_-@_-"/>
    <numFmt numFmtId="43" formatCode="_-* #,##0.00\ _€_-;\-* #,##0.00\ _€_-;_-* &quot;-&quot;??\ _€_-;_-@_-"/>
    <numFmt numFmtId="164" formatCode="0.000000"/>
    <numFmt numFmtId="165" formatCode="_([$€]* #,##0.00_);_([$€]* \(#,##0.00\);_([$€]* &quot;-&quot;??_);_(@_)"/>
    <numFmt numFmtId="166" formatCode="_-* #,##0.0000\ &quot;€&quot;_-;\-* #,##0.0000\ &quot;€&quot;_-;_-* &quot;-&quot;????\ &quot;€&quot;_-;_-@_-"/>
    <numFmt numFmtId="167" formatCode="#,##0\ &quot;€&quot;"/>
  </numFmts>
  <fonts count="37" x14ac:knownFonts="1">
    <font>
      <sz val="10"/>
      <name val="Arial"/>
    </font>
    <font>
      <sz val="10"/>
      <name val="Arial"/>
      <family val="2"/>
    </font>
    <font>
      <b/>
      <sz val="24"/>
      <name val="Arial"/>
      <family val="2"/>
    </font>
    <font>
      <sz val="12"/>
      <name val="Arial"/>
      <family val="2"/>
    </font>
    <font>
      <b/>
      <sz val="12"/>
      <name val="Arial"/>
      <family val="2"/>
    </font>
    <font>
      <sz val="8"/>
      <name val="Arial"/>
      <family val="2"/>
    </font>
    <font>
      <sz val="8"/>
      <name val="Arial"/>
      <family val="2"/>
    </font>
    <font>
      <b/>
      <u/>
      <sz val="12"/>
      <name val="Arial"/>
      <family val="2"/>
    </font>
    <font>
      <sz val="24"/>
      <name val="Arial"/>
      <family val="2"/>
    </font>
    <font>
      <b/>
      <sz val="18"/>
      <name val="Arial"/>
      <family val="2"/>
    </font>
    <font>
      <sz val="18"/>
      <name val="Arial"/>
      <family val="2"/>
    </font>
    <font>
      <vertAlign val="subscript"/>
      <sz val="12"/>
      <name val="Arial"/>
      <family val="2"/>
    </font>
    <font>
      <vertAlign val="subscript"/>
      <sz val="24"/>
      <name val="Arial"/>
      <family val="2"/>
    </font>
    <font>
      <b/>
      <vertAlign val="subscript"/>
      <sz val="18"/>
      <name val="Arial"/>
      <family val="2"/>
    </font>
    <font>
      <sz val="11"/>
      <name val="Arial"/>
      <family val="2"/>
    </font>
    <font>
      <sz val="15"/>
      <name val="Arial"/>
      <family val="2"/>
    </font>
    <font>
      <sz val="10"/>
      <name val="Arial"/>
      <family val="2"/>
    </font>
    <font>
      <sz val="10"/>
      <name val="Helv"/>
    </font>
    <font>
      <sz val="10"/>
      <name val="Courier"/>
      <family val="3"/>
    </font>
    <font>
      <b/>
      <sz val="15"/>
      <name val="Arial"/>
      <family val="2"/>
    </font>
    <font>
      <sz val="12"/>
      <color rgb="FFFF0000"/>
      <name val="Arial"/>
      <family val="2"/>
    </font>
    <font>
      <b/>
      <sz val="12"/>
      <color rgb="FFFF0000"/>
      <name val="Arial"/>
      <family val="2"/>
    </font>
    <font>
      <b/>
      <sz val="14"/>
      <name val="Arial"/>
      <family val="2"/>
    </font>
    <font>
      <sz val="12"/>
      <color rgb="FF00B050"/>
      <name val="Arial"/>
      <family val="2"/>
    </font>
    <font>
      <sz val="22"/>
      <color rgb="FF00B050"/>
      <name val="Arial"/>
      <family val="2"/>
    </font>
    <font>
      <sz val="18"/>
      <color rgb="FF7030A0"/>
      <name val="Arial"/>
      <family val="2"/>
    </font>
    <font>
      <b/>
      <sz val="12"/>
      <color rgb="FF7030A0"/>
      <name val="Arial"/>
      <family val="2"/>
    </font>
    <font>
      <b/>
      <sz val="18"/>
      <color rgb="FF7030A0"/>
      <name val="Arial"/>
      <family val="2"/>
    </font>
    <font>
      <vertAlign val="subscript"/>
      <sz val="15"/>
      <name val="Arial"/>
      <family val="2"/>
    </font>
    <font>
      <sz val="12"/>
      <color theme="0"/>
      <name val="Arial"/>
      <family val="2"/>
    </font>
    <font>
      <b/>
      <sz val="12"/>
      <color rgb="FF00B050"/>
      <name val="Arial"/>
      <family val="2"/>
    </font>
    <font>
      <sz val="14"/>
      <name val="Arial"/>
      <family val="2"/>
    </font>
    <font>
      <sz val="14"/>
      <color theme="1"/>
      <name val="Arial"/>
      <family val="2"/>
    </font>
    <font>
      <b/>
      <sz val="14"/>
      <color rgb="FF00B050"/>
      <name val="Arial"/>
      <family val="2"/>
    </font>
    <font>
      <sz val="14"/>
      <color rgb="FFFF0000"/>
      <name val="Arial"/>
      <family val="2"/>
    </font>
    <font>
      <b/>
      <u/>
      <sz val="14"/>
      <name val="Arial"/>
      <family val="2"/>
    </font>
    <font>
      <b/>
      <sz val="14"/>
      <color theme="1"/>
      <name val="Arial"/>
      <family val="2"/>
    </font>
  </fonts>
  <fills count="7">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14999847407452621"/>
        <bgColor indexed="64"/>
      </patternFill>
    </fill>
  </fills>
  <borders count="5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top/>
      <bottom style="thin">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s>
  <cellStyleXfs count="22">
    <xf numFmtId="0" fontId="0" fillId="0" borderId="0"/>
    <xf numFmtId="165" fontId="1" fillId="0" borderId="0" applyFont="0" applyFill="0" applyBorder="0" applyAlignment="0" applyProtection="0"/>
    <xf numFmtId="9" fontId="1" fillId="0" borderId="0" applyFont="0" applyFill="0" applyBorder="0" applyAlignment="0" applyProtection="0"/>
    <xf numFmtId="0" fontId="14" fillId="0" borderId="0"/>
    <xf numFmtId="44" fontId="1"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14" fontId="16" fillId="0" borderId="0"/>
    <xf numFmtId="0" fontId="17" fillId="0" borderId="0"/>
    <xf numFmtId="0" fontId="17" fillId="0" borderId="0"/>
    <xf numFmtId="0" fontId="17" fillId="0" borderId="0"/>
    <xf numFmtId="0" fontId="17" fillId="0" borderId="0"/>
    <xf numFmtId="0" fontId="18" fillId="0" borderId="0"/>
    <xf numFmtId="44" fontId="16"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4" fontId="1" fillId="0" borderId="0"/>
    <xf numFmtId="44" fontId="1" fillId="0" borderId="0" applyFont="0" applyFill="0" applyBorder="0" applyAlignment="0" applyProtection="0"/>
  </cellStyleXfs>
  <cellXfs count="262">
    <xf numFmtId="0" fontId="0" fillId="0" borderId="0" xfId="0"/>
    <xf numFmtId="0" fontId="3" fillId="0" borderId="0" xfId="0" applyFont="1" applyBorder="1"/>
    <xf numFmtId="0" fontId="4" fillId="0" borderId="0" xfId="0" applyFont="1" applyBorder="1"/>
    <xf numFmtId="44" fontId="3" fillId="0" borderId="0" xfId="0" applyNumberFormat="1" applyFont="1" applyBorder="1"/>
    <xf numFmtId="0" fontId="3" fillId="0" borderId="0" xfId="0" applyFont="1" applyFill="1" applyBorder="1"/>
    <xf numFmtId="0" fontId="2" fillId="0" borderId="0" xfId="0" applyFont="1" applyAlignment="1">
      <alignment horizontal="left" vertical="center"/>
    </xf>
    <xf numFmtId="0" fontId="2"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7"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vertical="center"/>
    </xf>
    <xf numFmtId="0" fontId="4" fillId="0" borderId="0" xfId="0" applyFont="1" applyAlignment="1">
      <alignment vertical="center"/>
    </xf>
    <xf numFmtId="0" fontId="3" fillId="0" borderId="0" xfId="0" applyFont="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9" fillId="0" borderId="0" xfId="0" applyFont="1" applyBorder="1" applyAlignment="1">
      <alignment vertical="center"/>
    </xf>
    <xf numFmtId="43" fontId="3" fillId="0" borderId="0" xfId="0" applyNumberFormat="1" applyFont="1" applyAlignment="1">
      <alignment vertical="center"/>
    </xf>
    <xf numFmtId="0" fontId="4" fillId="0" borderId="0" xfId="0" applyFont="1" applyBorder="1" applyAlignment="1">
      <alignment vertical="center"/>
    </xf>
    <xf numFmtId="44" fontId="3" fillId="0" borderId="0" xfId="0" applyNumberFormat="1" applyFont="1" applyBorder="1" applyAlignment="1">
      <alignment horizontal="center"/>
    </xf>
    <xf numFmtId="0" fontId="3" fillId="0" borderId="0" xfId="0" applyFont="1" applyBorder="1" applyAlignment="1">
      <alignment horizontal="center"/>
    </xf>
    <xf numFmtId="49" fontId="2" fillId="0" borderId="0" xfId="0" applyNumberFormat="1" applyFont="1" applyBorder="1" applyAlignment="1">
      <alignment horizontal="center" wrapText="1"/>
    </xf>
    <xf numFmtId="10" fontId="3" fillId="0" borderId="0" xfId="2" applyNumberFormat="1" applyFont="1" applyBorder="1"/>
    <xf numFmtId="4" fontId="4" fillId="0" borderId="0" xfId="0" applyNumberFormat="1" applyFont="1" applyFill="1" applyBorder="1" applyAlignment="1">
      <alignment horizontal="center"/>
    </xf>
    <xf numFmtId="44" fontId="3" fillId="0" borderId="0" xfId="4" applyFont="1" applyBorder="1"/>
    <xf numFmtId="10" fontId="3" fillId="0" borderId="0" xfId="2" applyNumberFormat="1" applyFont="1" applyFill="1" applyBorder="1"/>
    <xf numFmtId="10" fontId="10" fillId="0" borderId="0" xfId="2" applyNumberFormat="1" applyFont="1" applyBorder="1"/>
    <xf numFmtId="0" fontId="10" fillId="0" borderId="0" xfId="0" applyFont="1" applyBorder="1"/>
    <xf numFmtId="44" fontId="9" fillId="0" borderId="0" xfId="0" applyNumberFormat="1" applyFont="1" applyBorder="1"/>
    <xf numFmtId="44" fontId="9" fillId="0" borderId="0" xfId="4" applyFont="1" applyFill="1" applyBorder="1"/>
    <xf numFmtId="0" fontId="4" fillId="0" borderId="0" xfId="0" applyFont="1" applyFill="1" applyBorder="1" applyAlignment="1">
      <alignment vertical="center"/>
    </xf>
    <xf numFmtId="0" fontId="7" fillId="0" borderId="0" xfId="0" applyFont="1" applyBorder="1" applyAlignment="1">
      <alignment vertical="center"/>
    </xf>
    <xf numFmtId="0" fontId="4" fillId="0" borderId="0" xfId="0" applyFont="1" applyBorder="1" applyAlignment="1">
      <alignment horizontal="left" vertical="center" wrapText="1"/>
    </xf>
    <xf numFmtId="49" fontId="3" fillId="0" borderId="0" xfId="0" applyNumberFormat="1" applyFont="1" applyBorder="1" applyAlignment="1">
      <alignment vertical="center"/>
    </xf>
    <xf numFmtId="0" fontId="3" fillId="0" borderId="0" xfId="0" applyFont="1" applyBorder="1" applyAlignment="1">
      <alignment vertical="top"/>
    </xf>
    <xf numFmtId="0" fontId="3" fillId="0" borderId="0" xfId="0" applyFont="1" applyBorder="1" applyAlignment="1">
      <alignment vertical="top" wrapText="1"/>
    </xf>
    <xf numFmtId="49" fontId="9" fillId="0" borderId="0" xfId="0" applyNumberFormat="1" applyFont="1" applyBorder="1" applyAlignment="1">
      <alignment vertical="center"/>
    </xf>
    <xf numFmtId="44" fontId="4" fillId="0" borderId="0" xfId="0" applyNumberFormat="1" applyFont="1" applyFill="1" applyBorder="1"/>
    <xf numFmtId="0" fontId="15" fillId="0" borderId="0" xfId="0" applyFont="1" applyBorder="1" applyAlignment="1">
      <alignment vertical="center"/>
    </xf>
    <xf numFmtId="0" fontId="15" fillId="0" borderId="0" xfId="3" applyFont="1" applyFill="1" applyBorder="1" applyAlignment="1" applyProtection="1">
      <alignment vertical="center" wrapText="1"/>
    </xf>
    <xf numFmtId="0" fontId="15" fillId="0" borderId="0" xfId="0" applyFont="1" applyFill="1" applyBorder="1" applyAlignment="1" applyProtection="1">
      <alignment vertical="center" wrapText="1"/>
    </xf>
    <xf numFmtId="49" fontId="4" fillId="0" borderId="0" xfId="0" applyNumberFormat="1" applyFont="1" applyBorder="1" applyAlignment="1">
      <alignment horizontal="center" vertical="center" wrapText="1"/>
    </xf>
    <xf numFmtId="0" fontId="9" fillId="0" borderId="0" xfId="0" applyFont="1" applyBorder="1" applyAlignment="1">
      <alignment wrapText="1"/>
    </xf>
    <xf numFmtId="10" fontId="9" fillId="0" borderId="0" xfId="2" applyNumberFormat="1" applyFont="1" applyFill="1" applyBorder="1"/>
    <xf numFmtId="0" fontId="15" fillId="0" borderId="15" xfId="0" applyFont="1" applyBorder="1" applyAlignme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0" fontId="5" fillId="0" borderId="0" xfId="0" applyFont="1" applyAlignment="1">
      <alignment horizontal="center" vertical="center"/>
    </xf>
    <xf numFmtId="44" fontId="3" fillId="0" borderId="0" xfId="0" applyNumberFormat="1" applyFont="1" applyAlignment="1">
      <alignment vertical="center"/>
    </xf>
    <xf numFmtId="44" fontId="10" fillId="0" borderId="0" xfId="0" applyNumberFormat="1" applyFont="1" applyBorder="1" applyAlignment="1">
      <alignment vertical="center"/>
    </xf>
    <xf numFmtId="0" fontId="3" fillId="0" borderId="0" xfId="0" applyFont="1" applyAlignment="1">
      <alignment vertical="center" wrapText="1"/>
    </xf>
    <xf numFmtId="4" fontId="9" fillId="4" borderId="20" xfId="0" applyNumberFormat="1" applyFont="1" applyFill="1" applyBorder="1" applyAlignment="1">
      <alignment horizontal="center"/>
    </xf>
    <xf numFmtId="44" fontId="9" fillId="0" borderId="0" xfId="0" applyNumberFormat="1" applyFont="1" applyFill="1" applyBorder="1"/>
    <xf numFmtId="44" fontId="9" fillId="3" borderId="21" xfId="4" applyFont="1" applyFill="1" applyBorder="1"/>
    <xf numFmtId="44" fontId="9" fillId="4" borderId="22" xfId="0" applyNumberFormat="1" applyFont="1" applyFill="1" applyBorder="1"/>
    <xf numFmtId="10" fontId="3" fillId="2" borderId="23" xfId="2" applyNumberFormat="1" applyFont="1" applyFill="1" applyBorder="1" applyAlignment="1">
      <alignment horizontal="right"/>
    </xf>
    <xf numFmtId="0" fontId="3" fillId="0" borderId="0" xfId="0" applyFont="1" applyBorder="1" applyAlignment="1">
      <alignment horizontal="center" vertical="center"/>
    </xf>
    <xf numFmtId="0" fontId="20" fillId="0" borderId="0" xfId="0" applyFont="1" applyAlignment="1">
      <alignment vertical="center"/>
    </xf>
    <xf numFmtId="0" fontId="21" fillId="0" borderId="0" xfId="0" applyFont="1" applyAlignment="1">
      <alignment vertical="center"/>
    </xf>
    <xf numFmtId="0" fontId="21" fillId="0" borderId="0" xfId="0" applyFont="1" applyBorder="1"/>
    <xf numFmtId="0" fontId="22" fillId="0" borderId="0" xfId="0" applyFont="1" applyAlignment="1">
      <alignment vertical="center"/>
    </xf>
    <xf numFmtId="0" fontId="22" fillId="0" borderId="0" xfId="0" applyFont="1" applyBorder="1"/>
    <xf numFmtId="0" fontId="2" fillId="0" borderId="0" xfId="15" applyFont="1" applyAlignment="1">
      <alignment vertical="top"/>
    </xf>
    <xf numFmtId="0" fontId="2" fillId="0" borderId="0" xfId="15" applyFont="1" applyAlignment="1">
      <alignment vertical="top" wrapText="1"/>
    </xf>
    <xf numFmtId="0" fontId="8" fillId="0" borderId="0" xfId="15" applyFont="1" applyAlignment="1">
      <alignment horizontal="left" vertical="top"/>
    </xf>
    <xf numFmtId="0" fontId="3" fillId="0" borderId="0" xfId="15" applyFont="1"/>
    <xf numFmtId="0" fontId="3" fillId="0" borderId="0" xfId="15" applyFont="1" applyBorder="1"/>
    <xf numFmtId="0" fontId="4" fillId="0" borderId="0" xfId="15" applyFont="1"/>
    <xf numFmtId="0" fontId="4" fillId="0" borderId="0" xfId="0" applyFont="1" applyFill="1" applyBorder="1"/>
    <xf numFmtId="0" fontId="3" fillId="0" borderId="0" xfId="0" applyFont="1" applyAlignment="1">
      <alignment horizontal="center" vertical="center" wrapText="1"/>
    </xf>
    <xf numFmtId="44" fontId="3" fillId="0" borderId="0" xfId="0" applyNumberFormat="1" applyFont="1" applyBorder="1" applyAlignment="1">
      <alignment vertical="top"/>
    </xf>
    <xf numFmtId="0" fontId="15" fillId="0" borderId="0" xfId="0" applyFont="1" applyFill="1" applyAlignment="1">
      <alignment vertical="center"/>
    </xf>
    <xf numFmtId="0" fontId="15" fillId="0" borderId="0" xfId="0" applyFont="1" applyFill="1"/>
    <xf numFmtId="0" fontId="15" fillId="0" borderId="0" xfId="0" applyFont="1" applyFill="1" applyAlignment="1">
      <alignment vertical="center" wrapText="1"/>
    </xf>
    <xf numFmtId="10" fontId="20" fillId="0" borderId="0" xfId="2" quotePrefix="1" applyNumberFormat="1" applyFont="1" applyBorder="1"/>
    <xf numFmtId="10" fontId="20" fillId="0" borderId="0" xfId="2" quotePrefix="1" applyNumberFormat="1" applyFont="1" applyBorder="1" applyAlignment="1">
      <alignment horizontal="right"/>
    </xf>
    <xf numFmtId="10" fontId="24" fillId="0" borderId="0" xfId="2" applyNumberFormat="1" applyFont="1" applyBorder="1" applyAlignment="1">
      <alignment horizontal="right"/>
    </xf>
    <xf numFmtId="0" fontId="23" fillId="0" borderId="0" xfId="0" quotePrefix="1" applyFont="1" applyBorder="1"/>
    <xf numFmtId="0" fontId="25" fillId="0" borderId="0" xfId="0" applyFont="1" applyBorder="1"/>
    <xf numFmtId="0" fontId="26" fillId="0" borderId="0" xfId="0" applyFont="1" applyBorder="1"/>
    <xf numFmtId="0" fontId="27" fillId="0" borderId="0" xfId="0" applyFont="1" applyBorder="1" applyAlignment="1">
      <alignment horizontal="left" vertical="center" wrapText="1"/>
    </xf>
    <xf numFmtId="49" fontId="2" fillId="0" borderId="0" xfId="0" applyNumberFormat="1" applyFont="1" applyBorder="1" applyAlignment="1">
      <alignment horizontal="center" wrapText="1"/>
    </xf>
    <xf numFmtId="0" fontId="3" fillId="0" borderId="0" xfId="0" applyFont="1" applyBorder="1" applyAlignment="1">
      <alignment horizontal="left" vertical="center"/>
    </xf>
    <xf numFmtId="10" fontId="29" fillId="0" borderId="0" xfId="2" applyNumberFormat="1" applyFont="1" applyFill="1" applyBorder="1"/>
    <xf numFmtId="10" fontId="9" fillId="3" borderId="24" xfId="4" applyNumberFormat="1" applyFont="1" applyFill="1" applyBorder="1"/>
    <xf numFmtId="0" fontId="21" fillId="0" borderId="0" xfId="0" applyFont="1" applyFill="1" applyBorder="1"/>
    <xf numFmtId="0" fontId="11" fillId="0" borderId="0" xfId="0" applyFont="1" applyBorder="1" applyAlignment="1">
      <alignment vertical="center"/>
    </xf>
    <xf numFmtId="0" fontId="8" fillId="0" borderId="0" xfId="0" applyFont="1" applyAlignment="1">
      <alignment horizontal="center" vertical="center"/>
    </xf>
    <xf numFmtId="166" fontId="3" fillId="0" borderId="0" xfId="0" applyNumberFormat="1" applyFont="1" applyBorder="1"/>
    <xf numFmtId="49" fontId="2" fillId="0" borderId="0" xfId="0" applyNumberFormat="1" applyFont="1" applyBorder="1" applyAlignment="1">
      <alignment horizontal="center" wrapText="1"/>
    </xf>
    <xf numFmtId="44" fontId="21" fillId="0" borderId="0" xfId="0" applyNumberFormat="1" applyFont="1" applyAlignment="1">
      <alignment vertical="center"/>
    </xf>
    <xf numFmtId="0" fontId="30" fillId="0" borderId="0" xfId="0" applyFont="1" applyFill="1" applyAlignment="1">
      <alignment vertical="center"/>
    </xf>
    <xf numFmtId="0" fontId="20" fillId="0" borderId="0" xfId="0" applyFont="1" applyBorder="1"/>
    <xf numFmtId="44" fontId="3" fillId="0" borderId="0" xfId="0" applyNumberFormat="1" applyFont="1" applyFill="1" applyAlignment="1">
      <alignment vertical="center"/>
    </xf>
    <xf numFmtId="49" fontId="2" fillId="0" borderId="0" xfId="0" applyNumberFormat="1" applyFont="1" applyBorder="1" applyAlignment="1">
      <alignment wrapText="1"/>
    </xf>
    <xf numFmtId="5" fontId="9" fillId="3" borderId="1" xfId="4" applyNumberFormat="1" applyFont="1" applyFill="1" applyBorder="1"/>
    <xf numFmtId="5" fontId="9" fillId="3" borderId="2" xfId="4" applyNumberFormat="1" applyFont="1" applyFill="1" applyBorder="1"/>
    <xf numFmtId="5" fontId="9" fillId="3" borderId="4" xfId="4" applyNumberFormat="1" applyFont="1" applyFill="1" applyBorder="1"/>
    <xf numFmtId="5" fontId="9" fillId="3" borderId="5" xfId="4" applyNumberFormat="1" applyFont="1" applyFill="1" applyBorder="1"/>
    <xf numFmtId="5" fontId="9" fillId="3" borderId="7" xfId="4" applyNumberFormat="1" applyFont="1" applyFill="1" applyBorder="1"/>
    <xf numFmtId="5" fontId="9" fillId="3" borderId="8" xfId="4" applyNumberFormat="1" applyFont="1" applyFill="1" applyBorder="1"/>
    <xf numFmtId="5" fontId="9" fillId="3" borderId="24" xfId="4" applyNumberFormat="1" applyFont="1" applyFill="1" applyBorder="1"/>
    <xf numFmtId="5" fontId="9" fillId="3" borderId="10" xfId="0" applyNumberFormat="1" applyFont="1" applyFill="1" applyBorder="1"/>
    <xf numFmtId="5" fontId="9" fillId="3" borderId="12" xfId="0" applyNumberFormat="1" applyFont="1" applyFill="1" applyBorder="1"/>
    <xf numFmtId="5" fontId="9" fillId="3" borderId="11" xfId="0" applyNumberFormat="1" applyFont="1" applyFill="1" applyBorder="1"/>
    <xf numFmtId="5" fontId="9" fillId="3" borderId="21" xfId="4" applyNumberFormat="1" applyFont="1" applyFill="1" applyBorder="1"/>
    <xf numFmtId="5" fontId="9" fillId="4" borderId="22" xfId="0" applyNumberFormat="1" applyFont="1" applyFill="1" applyBorder="1"/>
    <xf numFmtId="0" fontId="9" fillId="0" borderId="0" xfId="15" applyFont="1"/>
    <xf numFmtId="0" fontId="31" fillId="0" borderId="0" xfId="15" applyFont="1"/>
    <xf numFmtId="0" fontId="31" fillId="0" borderId="0" xfId="0" applyFont="1" applyBorder="1" applyAlignment="1">
      <alignment vertical="center"/>
    </xf>
    <xf numFmtId="0" fontId="31" fillId="0" borderId="0" xfId="3" applyFont="1" applyFill="1" applyBorder="1" applyAlignment="1" applyProtection="1">
      <alignment horizontal="left" vertical="center" wrapText="1"/>
    </xf>
    <xf numFmtId="0" fontId="31" fillId="0" borderId="0" xfId="3" applyFont="1" applyFill="1" applyBorder="1" applyAlignment="1" applyProtection="1">
      <alignment vertical="center" wrapText="1"/>
    </xf>
    <xf numFmtId="0" fontId="32" fillId="0" borderId="0" xfId="3" applyFont="1" applyFill="1" applyBorder="1" applyAlignment="1" applyProtection="1">
      <alignment vertical="center"/>
    </xf>
    <xf numFmtId="0" fontId="31" fillId="0" borderId="0" xfId="15" applyFont="1" applyBorder="1"/>
    <xf numFmtId="3" fontId="22" fillId="3" borderId="28" xfId="15" applyNumberFormat="1" applyFont="1" applyFill="1" applyBorder="1" applyAlignment="1">
      <alignment horizontal="center" vertical="center"/>
    </xf>
    <xf numFmtId="3" fontId="33" fillId="0" borderId="0" xfId="15" applyNumberFormat="1" applyFont="1" applyFill="1" applyBorder="1" applyAlignment="1"/>
    <xf numFmtId="5" fontId="22" fillId="3" borderId="35" xfId="4" applyNumberFormat="1" applyFont="1" applyFill="1" applyBorder="1" applyAlignment="1">
      <alignment horizontal="right" vertical="center"/>
    </xf>
    <xf numFmtId="0" fontId="32" fillId="0" borderId="0" xfId="3" applyFont="1" applyFill="1" applyBorder="1" applyAlignment="1" applyProtection="1">
      <alignment vertical="center" wrapText="1"/>
    </xf>
    <xf numFmtId="0" fontId="34" fillId="0" borderId="0" xfId="3" applyFont="1" applyFill="1" applyBorder="1" applyAlignment="1" applyProtection="1">
      <alignment vertical="center" wrapText="1"/>
    </xf>
    <xf numFmtId="3" fontId="22" fillId="0" borderId="0" xfId="15" applyNumberFormat="1" applyFont="1" applyFill="1" applyBorder="1" applyAlignment="1"/>
    <xf numFmtId="5" fontId="22" fillId="3" borderId="10" xfId="15" applyNumberFormat="1" applyFont="1" applyFill="1" applyBorder="1" applyAlignment="1">
      <alignment horizontal="right" vertical="center"/>
    </xf>
    <xf numFmtId="5" fontId="22" fillId="3" borderId="12" xfId="15" applyNumberFormat="1" applyFont="1" applyFill="1" applyBorder="1" applyAlignment="1">
      <alignment horizontal="right" vertical="center"/>
    </xf>
    <xf numFmtId="5" fontId="22" fillId="3" borderId="11" xfId="15" applyNumberFormat="1" applyFont="1" applyFill="1" applyBorder="1" applyAlignment="1">
      <alignment horizontal="right" vertical="center"/>
    </xf>
    <xf numFmtId="0" fontId="34" fillId="0" borderId="0" xfId="15" applyFont="1"/>
    <xf numFmtId="0" fontId="22" fillId="0" borderId="0" xfId="15" applyFont="1"/>
    <xf numFmtId="44" fontId="31" fillId="0" borderId="0" xfId="15" applyNumberFormat="1" applyFont="1"/>
    <xf numFmtId="44" fontId="22" fillId="0" borderId="0" xfId="15" applyNumberFormat="1" applyFont="1" applyBorder="1"/>
    <xf numFmtId="0" fontId="31" fillId="0" borderId="0" xfId="15" applyFont="1" applyAlignment="1"/>
    <xf numFmtId="0" fontId="35" fillId="0" borderId="0" xfId="0" applyFont="1" applyBorder="1" applyAlignment="1">
      <alignment vertical="center"/>
    </xf>
    <xf numFmtId="44" fontId="31" fillId="0" borderId="0" xfId="0" applyNumberFormat="1" applyFont="1" applyBorder="1"/>
    <xf numFmtId="0" fontId="31" fillId="0" borderId="0" xfId="0" applyFont="1" applyBorder="1"/>
    <xf numFmtId="0" fontId="31" fillId="0" borderId="0" xfId="15" applyFont="1" applyAlignment="1">
      <alignment vertical="top" wrapText="1"/>
    </xf>
    <xf numFmtId="0" fontId="31" fillId="0" borderId="0" xfId="0" applyFont="1" applyBorder="1" applyAlignment="1">
      <alignment vertical="top" wrapText="1"/>
    </xf>
    <xf numFmtId="0" fontId="31" fillId="0" borderId="0" xfId="0" applyFont="1" applyFill="1" applyBorder="1" applyAlignment="1" applyProtection="1">
      <alignment horizontal="left" vertical="top"/>
    </xf>
    <xf numFmtId="0" fontId="9" fillId="5" borderId="25" xfId="0" applyFont="1" applyFill="1" applyBorder="1" applyAlignment="1">
      <alignment horizontal="center" vertical="center"/>
    </xf>
    <xf numFmtId="0" fontId="9" fillId="5" borderId="28" xfId="0" applyFont="1" applyFill="1" applyBorder="1" applyAlignment="1">
      <alignment horizontal="center" vertical="center"/>
    </xf>
    <xf numFmtId="0" fontId="9" fillId="5" borderId="29" xfId="0" applyFont="1" applyFill="1" applyBorder="1" applyAlignment="1">
      <alignment horizontal="center" vertical="center"/>
    </xf>
    <xf numFmtId="0" fontId="9" fillId="5" borderId="16" xfId="0" applyFont="1" applyFill="1" applyBorder="1" applyAlignment="1">
      <alignment vertical="center"/>
    </xf>
    <xf numFmtId="0" fontId="9" fillId="5" borderId="17" xfId="0" applyFont="1" applyFill="1" applyBorder="1" applyAlignment="1">
      <alignment vertical="center"/>
    </xf>
    <xf numFmtId="49" fontId="31" fillId="3" borderId="5" xfId="0" applyNumberFormat="1" applyFont="1" applyFill="1" applyBorder="1" applyAlignment="1">
      <alignment vertical="center"/>
    </xf>
    <xf numFmtId="49" fontId="31" fillId="6" borderId="5" xfId="0" applyNumberFormat="1" applyFont="1" applyFill="1" applyBorder="1" applyAlignment="1">
      <alignment vertical="center"/>
    </xf>
    <xf numFmtId="4" fontId="9" fillId="6" borderId="16" xfId="0" applyNumberFormat="1" applyFont="1" applyFill="1" applyBorder="1" applyAlignment="1">
      <alignment horizontal="center"/>
    </xf>
    <xf numFmtId="10" fontId="3" fillId="6" borderId="3" xfId="2" applyNumberFormat="1" applyFont="1" applyFill="1" applyBorder="1" applyAlignment="1">
      <alignment horizontal="right"/>
    </xf>
    <xf numFmtId="10" fontId="3" fillId="6" borderId="6" xfId="2" applyNumberFormat="1" applyFont="1" applyFill="1" applyBorder="1" applyAlignment="1">
      <alignment horizontal="right"/>
    </xf>
    <xf numFmtId="10" fontId="3" fillId="6" borderId="9" xfId="2" applyNumberFormat="1" applyFont="1" applyFill="1" applyBorder="1" applyAlignment="1">
      <alignment horizontal="right"/>
    </xf>
    <xf numFmtId="10" fontId="3" fillId="6" borderId="14" xfId="2" applyNumberFormat="1" applyFont="1" applyFill="1" applyBorder="1"/>
    <xf numFmtId="5" fontId="9" fillId="6" borderId="10" xfId="0" applyNumberFormat="1" applyFont="1" applyFill="1" applyBorder="1"/>
    <xf numFmtId="5" fontId="9" fillId="6" borderId="12" xfId="0" applyNumberFormat="1" applyFont="1" applyFill="1" applyBorder="1"/>
    <xf numFmtId="5" fontId="9" fillId="6" borderId="11" xfId="0" applyNumberFormat="1" applyFont="1" applyFill="1" applyBorder="1"/>
    <xf numFmtId="5" fontId="9" fillId="6" borderId="1" xfId="4" applyNumberFormat="1" applyFont="1" applyFill="1" applyBorder="1"/>
    <xf numFmtId="5" fontId="9" fillId="6" borderId="2" xfId="0" applyNumberFormat="1" applyFont="1" applyFill="1" applyBorder="1"/>
    <xf numFmtId="5" fontId="9" fillId="6" borderId="4" xfId="4" applyNumberFormat="1" applyFont="1" applyFill="1" applyBorder="1"/>
    <xf numFmtId="5" fontId="9" fillId="6" borderId="5" xfId="0" applyNumberFormat="1" applyFont="1" applyFill="1" applyBorder="1"/>
    <xf numFmtId="5" fontId="9" fillId="6" borderId="7" xfId="4" applyNumberFormat="1" applyFont="1" applyFill="1" applyBorder="1"/>
    <xf numFmtId="5" fontId="9" fillId="6" borderId="8" xfId="0" applyNumberFormat="1" applyFont="1" applyFill="1" applyBorder="1"/>
    <xf numFmtId="7" fontId="9" fillId="6" borderId="11" xfId="4" applyNumberFormat="1" applyFont="1" applyFill="1" applyBorder="1" applyAlignment="1" applyProtection="1">
      <alignment horizontal="right"/>
    </xf>
    <xf numFmtId="10" fontId="3" fillId="6" borderId="23" xfId="2" applyNumberFormat="1" applyFont="1" applyFill="1" applyBorder="1" applyAlignment="1">
      <alignment horizontal="right"/>
    </xf>
    <xf numFmtId="5" fontId="9" fillId="6" borderId="11" xfId="0" applyNumberFormat="1" applyFont="1" applyFill="1" applyBorder="1" applyAlignment="1">
      <alignment horizontal="right"/>
    </xf>
    <xf numFmtId="167" fontId="10" fillId="6" borderId="13" xfId="4" applyNumberFormat="1" applyFont="1" applyFill="1" applyBorder="1" applyAlignment="1">
      <alignment vertical="center"/>
    </xf>
    <xf numFmtId="167" fontId="10" fillId="6" borderId="10" xfId="4" applyNumberFormat="1" applyFont="1" applyFill="1" applyBorder="1" applyAlignment="1">
      <alignment vertical="center"/>
    </xf>
    <xf numFmtId="167" fontId="10" fillId="6" borderId="19" xfId="4" applyNumberFormat="1" applyFont="1" applyFill="1" applyBorder="1" applyAlignment="1">
      <alignment vertical="center"/>
    </xf>
    <xf numFmtId="167" fontId="10" fillId="6" borderId="26" xfId="4" applyNumberFormat="1" applyFont="1" applyFill="1" applyBorder="1" applyAlignment="1">
      <alignment horizontal="right" vertical="center"/>
    </xf>
    <xf numFmtId="167" fontId="10" fillId="6" borderId="12" xfId="4" applyNumberFormat="1" applyFont="1" applyFill="1" applyBorder="1" applyAlignment="1">
      <alignment vertical="center"/>
    </xf>
    <xf numFmtId="167" fontId="10" fillId="6" borderId="30" xfId="4" applyNumberFormat="1" applyFont="1" applyFill="1" applyBorder="1" applyAlignment="1">
      <alignment vertical="center"/>
    </xf>
    <xf numFmtId="5" fontId="10" fillId="6" borderId="26" xfId="4" applyNumberFormat="1" applyFont="1" applyFill="1" applyBorder="1" applyAlignment="1">
      <alignment horizontal="right" vertical="center"/>
    </xf>
    <xf numFmtId="5" fontId="10" fillId="6" borderId="12" xfId="4" applyNumberFormat="1" applyFont="1" applyFill="1" applyBorder="1" applyAlignment="1">
      <alignment horizontal="right" vertical="center"/>
    </xf>
    <xf numFmtId="5" fontId="10" fillId="6" borderId="30" xfId="4" applyNumberFormat="1" applyFont="1" applyFill="1" applyBorder="1" applyAlignment="1">
      <alignment horizontal="right" vertical="center"/>
    </xf>
    <xf numFmtId="167" fontId="10" fillId="6" borderId="26" xfId="4" applyNumberFormat="1" applyFont="1" applyFill="1" applyBorder="1" applyAlignment="1">
      <alignment vertical="center"/>
    </xf>
    <xf numFmtId="0" fontId="10" fillId="6" borderId="26" xfId="0" applyFont="1" applyFill="1" applyBorder="1" applyAlignment="1">
      <alignment vertical="center"/>
    </xf>
    <xf numFmtId="0" fontId="10" fillId="6" borderId="12" xfId="0" applyFont="1" applyFill="1" applyBorder="1" applyAlignment="1">
      <alignment vertical="center"/>
    </xf>
    <xf numFmtId="0" fontId="10" fillId="6" borderId="30" xfId="0" applyFont="1" applyFill="1" applyBorder="1" applyAlignment="1">
      <alignment vertical="center"/>
    </xf>
    <xf numFmtId="4" fontId="10" fillId="6" borderId="26" xfId="0" applyNumberFormat="1" applyFont="1" applyFill="1" applyBorder="1" applyAlignment="1">
      <alignment vertical="center"/>
    </xf>
    <xf numFmtId="4" fontId="10" fillId="6" borderId="12" xfId="0" applyNumberFormat="1" applyFont="1" applyFill="1" applyBorder="1" applyAlignment="1">
      <alignment vertical="center"/>
    </xf>
    <xf numFmtId="4" fontId="10" fillId="6" borderId="30" xfId="0" applyNumberFormat="1" applyFont="1" applyFill="1" applyBorder="1" applyAlignment="1">
      <alignment vertical="center"/>
    </xf>
    <xf numFmtId="164" fontId="10" fillId="6" borderId="26" xfId="0" applyNumberFormat="1" applyFont="1" applyFill="1" applyBorder="1" applyAlignment="1">
      <alignment vertical="center"/>
    </xf>
    <xf numFmtId="164" fontId="10" fillId="6" borderId="12" xfId="0" applyNumberFormat="1" applyFont="1" applyFill="1" applyBorder="1" applyAlignment="1">
      <alignment vertical="center"/>
    </xf>
    <xf numFmtId="167" fontId="10" fillId="6" borderId="26" xfId="0" applyNumberFormat="1" applyFont="1" applyFill="1" applyBorder="1" applyAlignment="1">
      <alignment horizontal="right" vertical="center"/>
    </xf>
    <xf numFmtId="167" fontId="10" fillId="6" borderId="12" xfId="0" applyNumberFormat="1" applyFont="1" applyFill="1" applyBorder="1" applyAlignment="1">
      <alignment vertical="center"/>
    </xf>
    <xf numFmtId="167" fontId="10" fillId="6" borderId="30" xfId="0" applyNumberFormat="1" applyFont="1" applyFill="1" applyBorder="1" applyAlignment="1">
      <alignment vertical="center"/>
    </xf>
    <xf numFmtId="3" fontId="10" fillId="6" borderId="26" xfId="0" applyNumberFormat="1" applyFont="1" applyFill="1" applyBorder="1" applyAlignment="1">
      <alignment vertical="center"/>
    </xf>
    <xf numFmtId="3" fontId="10" fillId="6" borderId="12" xfId="0" applyNumberFormat="1" applyFont="1" applyFill="1" applyBorder="1" applyAlignment="1">
      <alignment vertical="center"/>
    </xf>
    <xf numFmtId="3" fontId="10" fillId="6" borderId="30" xfId="0" applyNumberFormat="1" applyFont="1" applyFill="1" applyBorder="1" applyAlignment="1">
      <alignment vertical="center"/>
    </xf>
    <xf numFmtId="3" fontId="10" fillId="6" borderId="27" xfId="0" applyNumberFormat="1" applyFont="1" applyFill="1" applyBorder="1" applyAlignment="1">
      <alignment vertical="center"/>
    </xf>
    <xf numFmtId="3" fontId="10" fillId="6" borderId="11" xfId="0" applyNumberFormat="1" applyFont="1" applyFill="1" applyBorder="1" applyAlignment="1">
      <alignment vertical="center"/>
    </xf>
    <xf numFmtId="3" fontId="10" fillId="6" borderId="31" xfId="0" applyNumberFormat="1" applyFont="1" applyFill="1" applyBorder="1" applyAlignment="1">
      <alignment vertical="center"/>
    </xf>
    <xf numFmtId="0" fontId="22" fillId="5" borderId="37" xfId="15" applyFont="1" applyFill="1" applyBorder="1"/>
    <xf numFmtId="0" fontId="22" fillId="5" borderId="36" xfId="15" applyFont="1" applyFill="1" applyBorder="1" applyAlignment="1">
      <alignment horizontal="right"/>
    </xf>
    <xf numFmtId="0" fontId="22" fillId="5" borderId="38" xfId="15" applyFont="1" applyFill="1" applyBorder="1" applyAlignment="1">
      <alignment horizontal="right"/>
    </xf>
    <xf numFmtId="5" fontId="31" fillId="6" borderId="0" xfId="16" applyNumberFormat="1" applyFont="1" applyFill="1"/>
    <xf numFmtId="5" fontId="31" fillId="6" borderId="34" xfId="16" applyNumberFormat="1" applyFont="1" applyFill="1" applyBorder="1"/>
    <xf numFmtId="5" fontId="31" fillId="6" borderId="0" xfId="15" applyNumberFormat="1" applyFont="1" applyFill="1"/>
    <xf numFmtId="10" fontId="31" fillId="6" borderId="0" xfId="17" applyNumberFormat="1" applyFont="1" applyFill="1"/>
    <xf numFmtId="5" fontId="22" fillId="6" borderId="33" xfId="15" applyNumberFormat="1" applyFont="1" applyFill="1" applyBorder="1"/>
    <xf numFmtId="5" fontId="31" fillId="6" borderId="0" xfId="16" applyNumberFormat="1" applyFont="1" applyFill="1" applyBorder="1"/>
    <xf numFmtId="167" fontId="10" fillId="6" borderId="16" xfId="0" applyNumberFormat="1" applyFont="1" applyFill="1" applyBorder="1" applyAlignment="1">
      <alignment vertical="center"/>
    </xf>
    <xf numFmtId="167" fontId="10" fillId="6" borderId="24" xfId="0" applyNumberFormat="1" applyFont="1" applyFill="1" applyBorder="1" applyAlignment="1">
      <alignment vertical="center"/>
    </xf>
    <xf numFmtId="167" fontId="10" fillId="6" borderId="32" xfId="0" applyNumberFormat="1" applyFont="1" applyFill="1" applyBorder="1" applyAlignment="1">
      <alignment vertical="center"/>
    </xf>
    <xf numFmtId="167" fontId="9" fillId="5" borderId="16" xfId="4" applyNumberFormat="1" applyFont="1" applyFill="1" applyBorder="1" applyAlignment="1">
      <alignment vertical="center"/>
    </xf>
    <xf numFmtId="167" fontId="9" fillId="5" borderId="24" xfId="4" applyNumberFormat="1" applyFont="1" applyFill="1" applyBorder="1" applyAlignment="1">
      <alignment vertical="center"/>
    </xf>
    <xf numFmtId="0" fontId="31" fillId="6" borderId="41" xfId="15" applyFont="1" applyFill="1" applyBorder="1"/>
    <xf numFmtId="0" fontId="31" fillId="6" borderId="42" xfId="15" applyFont="1" applyFill="1" applyBorder="1"/>
    <xf numFmtId="0" fontId="31" fillId="6" borderId="40" xfId="15" applyFont="1" applyFill="1" applyBorder="1"/>
    <xf numFmtId="5" fontId="31" fillId="6" borderId="44" xfId="16" applyNumberFormat="1" applyFont="1" applyFill="1" applyBorder="1"/>
    <xf numFmtId="5" fontId="31" fillId="6" borderId="45" xfId="16" applyNumberFormat="1" applyFont="1" applyFill="1" applyBorder="1"/>
    <xf numFmtId="5" fontId="31" fillId="6" borderId="44" xfId="15" applyNumberFormat="1" applyFont="1" applyFill="1" applyBorder="1"/>
    <xf numFmtId="10" fontId="31" fillId="6" borderId="44" xfId="17" applyNumberFormat="1" applyFont="1" applyFill="1" applyBorder="1"/>
    <xf numFmtId="5" fontId="22" fillId="6" borderId="43" xfId="15" applyNumberFormat="1" applyFont="1" applyFill="1" applyBorder="1"/>
    <xf numFmtId="5" fontId="31" fillId="6" borderId="46" xfId="16" applyNumberFormat="1" applyFont="1" applyFill="1" applyBorder="1"/>
    <xf numFmtId="0" fontId="31" fillId="6" borderId="47" xfId="15" applyFont="1" applyFill="1" applyBorder="1"/>
    <xf numFmtId="5" fontId="31" fillId="6" borderId="48" xfId="16" applyNumberFormat="1" applyFont="1" applyFill="1" applyBorder="1"/>
    <xf numFmtId="0" fontId="22" fillId="5" borderId="5" xfId="15" applyFont="1" applyFill="1" applyBorder="1" applyAlignment="1">
      <alignment horizontal="right"/>
    </xf>
    <xf numFmtId="5" fontId="31" fillId="6" borderId="50" xfId="16" applyNumberFormat="1" applyFont="1" applyFill="1" applyBorder="1"/>
    <xf numFmtId="5" fontId="31" fillId="6" borderId="51" xfId="16" applyNumberFormat="1" applyFont="1" applyFill="1" applyBorder="1"/>
    <xf numFmtId="5" fontId="31" fillId="6" borderId="50" xfId="15" applyNumberFormat="1" applyFont="1" applyFill="1" applyBorder="1"/>
    <xf numFmtId="10" fontId="31" fillId="6" borderId="50" xfId="17" applyNumberFormat="1" applyFont="1" applyFill="1" applyBorder="1"/>
    <xf numFmtId="5" fontId="22" fillId="6" borderId="49" xfId="15" applyNumberFormat="1" applyFont="1" applyFill="1" applyBorder="1"/>
    <xf numFmtId="10" fontId="31" fillId="6" borderId="44" xfId="15" applyNumberFormat="1" applyFont="1" applyFill="1" applyBorder="1"/>
    <xf numFmtId="5" fontId="31" fillId="6" borderId="48" xfId="15" applyNumberFormat="1" applyFont="1" applyFill="1" applyBorder="1"/>
    <xf numFmtId="5" fontId="31" fillId="6" borderId="52" xfId="16" applyNumberFormat="1" applyFont="1" applyFill="1" applyBorder="1"/>
    <xf numFmtId="10" fontId="22" fillId="3" borderId="53" xfId="2" applyNumberFormat="1" applyFont="1" applyFill="1" applyBorder="1" applyAlignment="1">
      <alignment horizontal="right" vertical="center"/>
    </xf>
    <xf numFmtId="10" fontId="22" fillId="3" borderId="12" xfId="2" applyNumberFormat="1" applyFont="1" applyFill="1" applyBorder="1" applyAlignment="1">
      <alignment horizontal="right" vertical="center"/>
    </xf>
    <xf numFmtId="10" fontId="9" fillId="6" borderId="10" xfId="0" applyNumberFormat="1" applyFont="1" applyFill="1" applyBorder="1" applyAlignment="1">
      <alignment horizontal="right"/>
    </xf>
    <xf numFmtId="5" fontId="3" fillId="0" borderId="0" xfId="0" applyNumberFormat="1" applyFont="1" applyBorder="1" applyAlignment="1">
      <alignment vertical="top"/>
    </xf>
    <xf numFmtId="7" fontId="3" fillId="0" borderId="0" xfId="0" applyNumberFormat="1" applyFont="1" applyBorder="1" applyAlignment="1">
      <alignment vertical="top"/>
    </xf>
    <xf numFmtId="5" fontId="3" fillId="0" borderId="0" xfId="0" applyNumberFormat="1" applyFont="1" applyBorder="1"/>
    <xf numFmtId="0" fontId="31" fillId="6" borderId="52" xfId="15" applyFont="1" applyFill="1" applyBorder="1"/>
    <xf numFmtId="0" fontId="31" fillId="6" borderId="50" xfId="15" applyFont="1" applyFill="1" applyBorder="1"/>
    <xf numFmtId="0" fontId="34" fillId="6" borderId="50" xfId="15" applyFont="1" applyFill="1" applyBorder="1"/>
    <xf numFmtId="0" fontId="34" fillId="6" borderId="51" xfId="15" applyFont="1" applyFill="1" applyBorder="1"/>
    <xf numFmtId="0" fontId="32" fillId="0" borderId="0" xfId="3" applyFont="1" applyFill="1" applyBorder="1" applyAlignment="1" applyProtection="1">
      <alignment horizontal="left" vertical="center" wrapText="1"/>
    </xf>
    <xf numFmtId="3" fontId="22" fillId="3" borderId="13" xfId="0" applyNumberFormat="1" applyFont="1" applyFill="1" applyBorder="1" applyAlignment="1">
      <alignment horizontal="center" vertical="center" wrapText="1"/>
    </xf>
    <xf numFmtId="3" fontId="22" fillId="3" borderId="19" xfId="0" applyNumberFormat="1" applyFont="1" applyFill="1" applyBorder="1" applyAlignment="1">
      <alignment horizontal="center" vertical="center" wrapText="1"/>
    </xf>
    <xf numFmtId="3" fontId="22" fillId="3" borderId="26" xfId="0" applyNumberFormat="1" applyFont="1" applyFill="1" applyBorder="1" applyAlignment="1">
      <alignment horizontal="center"/>
    </xf>
    <xf numFmtId="3" fontId="22" fillId="3" borderId="30" xfId="0" applyNumberFormat="1" applyFont="1" applyFill="1" applyBorder="1" applyAlignment="1">
      <alignment horizontal="center"/>
    </xf>
    <xf numFmtId="3" fontId="22" fillId="3" borderId="27" xfId="0" applyNumberFormat="1" applyFont="1" applyFill="1" applyBorder="1" applyAlignment="1">
      <alignment horizontal="center"/>
    </xf>
    <xf numFmtId="3" fontId="22" fillId="3" borderId="31" xfId="0" applyNumberFormat="1" applyFont="1" applyFill="1" applyBorder="1" applyAlignment="1">
      <alignment horizontal="center"/>
    </xf>
    <xf numFmtId="3" fontId="9" fillId="6" borderId="7" xfId="0" applyNumberFormat="1" applyFont="1" applyFill="1" applyBorder="1" applyAlignment="1">
      <alignment horizontal="center"/>
    </xf>
    <xf numFmtId="3" fontId="9" fillId="6" borderId="8" xfId="0" applyNumberFormat="1" applyFont="1" applyFill="1" applyBorder="1" applyAlignment="1">
      <alignment horizontal="center"/>
    </xf>
    <xf numFmtId="3" fontId="9" fillId="6" borderId="9" xfId="0" applyNumberFormat="1" applyFont="1" applyFill="1" applyBorder="1" applyAlignment="1">
      <alignment horizontal="center"/>
    </xf>
    <xf numFmtId="3" fontId="9" fillId="6" borderId="13" xfId="0" applyNumberFormat="1" applyFont="1" applyFill="1" applyBorder="1" applyAlignment="1">
      <alignment horizontal="center" vertical="center" wrapText="1"/>
    </xf>
    <xf numFmtId="3" fontId="9" fillId="6" borderId="18" xfId="0" applyNumberFormat="1" applyFont="1" applyFill="1" applyBorder="1" applyAlignment="1">
      <alignment horizontal="center" vertical="center" wrapText="1"/>
    </xf>
    <xf numFmtId="3" fontId="9" fillId="6" borderId="19" xfId="0" applyNumberFormat="1" applyFont="1" applyFill="1" applyBorder="1" applyAlignment="1">
      <alignment horizontal="center" vertical="center" wrapText="1"/>
    </xf>
    <xf numFmtId="3" fontId="9" fillId="6" borderId="26" xfId="0" applyNumberFormat="1" applyFont="1" applyFill="1" applyBorder="1" applyAlignment="1">
      <alignment horizontal="center" vertical="center" wrapText="1"/>
    </xf>
    <xf numFmtId="3" fontId="9" fillId="6" borderId="36" xfId="0" applyNumberFormat="1" applyFont="1" applyFill="1" applyBorder="1" applyAlignment="1">
      <alignment horizontal="center" vertical="center" wrapText="1"/>
    </xf>
    <xf numFmtId="3" fontId="9" fillId="6" borderId="30" xfId="0" applyNumberFormat="1" applyFont="1" applyFill="1" applyBorder="1" applyAlignment="1">
      <alignment horizontal="center" vertical="center" wrapText="1"/>
    </xf>
    <xf numFmtId="49" fontId="2" fillId="0" borderId="0" xfId="0" applyNumberFormat="1" applyFont="1" applyBorder="1" applyAlignment="1">
      <alignment horizontal="center" wrapText="1"/>
    </xf>
    <xf numFmtId="3" fontId="9" fillId="6" borderId="27" xfId="0" applyNumberFormat="1" applyFont="1" applyFill="1" applyBorder="1" applyAlignment="1">
      <alignment horizontal="center" vertical="center" wrapText="1"/>
    </xf>
    <xf numFmtId="3" fontId="9" fillId="6" borderId="39" xfId="0" applyNumberFormat="1" applyFont="1" applyFill="1" applyBorder="1" applyAlignment="1">
      <alignment horizontal="center" vertical="center" wrapText="1"/>
    </xf>
    <xf numFmtId="3" fontId="9" fillId="6" borderId="31" xfId="0" applyNumberFormat="1" applyFont="1" applyFill="1" applyBorder="1" applyAlignment="1">
      <alignment horizontal="center" vertical="center" wrapText="1"/>
    </xf>
    <xf numFmtId="0" fontId="3" fillId="0" borderId="0" xfId="0" applyFont="1" applyBorder="1" applyAlignment="1">
      <alignment horizontal="left" vertical="center"/>
    </xf>
    <xf numFmtId="0" fontId="9" fillId="5" borderId="17" xfId="0" applyFont="1" applyFill="1" applyBorder="1" applyAlignment="1">
      <alignment horizontal="left" vertical="center" wrapText="1"/>
    </xf>
    <xf numFmtId="0" fontId="36" fillId="0" borderId="0" xfId="3" applyFont="1" applyFill="1" applyBorder="1" applyAlignment="1" applyProtection="1">
      <alignment horizontal="left" vertical="center" wrapText="1"/>
    </xf>
    <xf numFmtId="5" fontId="22" fillId="3" borderId="11" xfId="4" applyNumberFormat="1" applyFont="1" applyFill="1" applyBorder="1" applyAlignment="1">
      <alignment horizontal="right" vertical="center"/>
    </xf>
    <xf numFmtId="42" fontId="22" fillId="3" borderId="10" xfId="15" applyNumberFormat="1" applyFont="1" applyFill="1" applyBorder="1" applyAlignment="1">
      <alignment horizontal="center" vertical="center"/>
    </xf>
    <xf numFmtId="44" fontId="31" fillId="0" borderId="0" xfId="0" applyNumberFormat="1" applyFont="1" applyFill="1" applyBorder="1"/>
    <xf numFmtId="0" fontId="31" fillId="0" borderId="0" xfId="0" applyFont="1" applyFill="1" applyBorder="1" applyAlignment="1" applyProtection="1">
      <alignment horizontal="right" vertical="top"/>
    </xf>
  </cellXfs>
  <cellStyles count="22">
    <cellStyle name="Datum [0]" xfId="8"/>
    <cellStyle name="Datum [0] 2" xfId="20"/>
    <cellStyle name="Euro" xfId="1"/>
    <cellStyle name="Fest - Formatvorlage2" xfId="9"/>
    <cellStyle name="Komma0 - Formatvorlage1" xfId="10"/>
    <cellStyle name="Komma0 - Formatvorlage3" xfId="11"/>
    <cellStyle name="Komma1 - Formatvorlage1" xfId="12"/>
    <cellStyle name="Prozent" xfId="2" builtinId="5"/>
    <cellStyle name="Prozent 2" xfId="7"/>
    <cellStyle name="Prozent 2 2" xfId="17"/>
    <cellStyle name="Standard" xfId="0" builtinId="0"/>
    <cellStyle name="Standard 2" xfId="5"/>
    <cellStyle name="Standard 2 2" xfId="15"/>
    <cellStyle name="Standard_Fragebogen zu § 19 Abs. 3 StromNEV" xfId="3"/>
    <cellStyle name="Undefiniert" xfId="13"/>
    <cellStyle name="Währung" xfId="4" builtinId="4"/>
    <cellStyle name="Währung 2" xfId="14"/>
    <cellStyle name="Währung 2 2" xfId="21"/>
    <cellStyle name="Währung 3" xfId="6"/>
    <cellStyle name="Währung 3 2" xfId="16"/>
    <cellStyle name="Währung 3 3" xfId="19"/>
    <cellStyle name="Währung 4" xfId="18"/>
  </cellStyles>
  <dxfs count="16">
    <dxf>
      <fill>
        <patternFill patternType="solid">
          <fgColor indexed="22"/>
          <bgColor theme="0" tint="-0.14996795556505021"/>
        </patternFill>
      </fill>
    </dxf>
    <dxf>
      <fill>
        <patternFill>
          <bgColor theme="0" tint="-0.14996795556505021"/>
        </patternFill>
      </fill>
    </dxf>
    <dxf>
      <fill>
        <patternFill patternType="solid">
          <fgColor indexed="22"/>
          <bgColor theme="0" tint="-0.14996795556505021"/>
        </patternFill>
      </fill>
    </dxf>
    <dxf>
      <fill>
        <patternFill patternType="solid">
          <fgColor indexed="22"/>
          <bgColor theme="0" tint="-0.14996795556505021"/>
        </patternFill>
      </fill>
    </dxf>
    <dxf>
      <fill>
        <patternFill>
          <bgColor theme="0" tint="-0.14996795556505021"/>
        </patternFill>
      </fill>
    </dxf>
    <dxf>
      <fill>
        <patternFill patternType="solid">
          <fgColor indexed="22"/>
          <bgColor theme="0" tint="-0.14996795556505021"/>
        </patternFill>
      </fill>
    </dxf>
    <dxf>
      <fill>
        <patternFill patternType="solid">
          <fgColor indexed="22"/>
          <bgColor theme="0" tint="-0.14996795556505021"/>
        </patternFill>
      </fill>
    </dxf>
    <dxf>
      <fill>
        <patternFill>
          <bgColor theme="0" tint="-0.14996795556505021"/>
        </patternFill>
      </fill>
    </dxf>
    <dxf>
      <fill>
        <patternFill patternType="solid">
          <fgColor indexed="22"/>
          <bgColor theme="0" tint="-0.14996795556505021"/>
        </patternFill>
      </fill>
    </dxf>
    <dxf>
      <fill>
        <patternFill patternType="solid">
          <fgColor indexed="22"/>
          <bgColor theme="0" tint="-0.14996795556505021"/>
        </patternFill>
      </fill>
    </dxf>
    <dxf>
      <fill>
        <patternFill>
          <bgColor theme="0" tint="-0.14996795556505021"/>
        </patternFill>
      </fill>
    </dxf>
    <dxf>
      <fill>
        <patternFill patternType="solid">
          <fgColor indexed="22"/>
          <bgColor theme="0" tint="-0.14996795556505021"/>
        </patternFill>
      </fill>
    </dxf>
    <dxf>
      <fill>
        <patternFill patternType="solid">
          <fgColor indexed="22"/>
          <bgColor theme="0" tint="-0.14996795556505021"/>
        </patternFill>
      </fill>
    </dxf>
    <dxf>
      <fill>
        <patternFill>
          <bgColor theme="0" tint="-0.14996795556505021"/>
        </patternFill>
      </fill>
    </dxf>
    <dxf>
      <fill>
        <patternFill patternType="solid">
          <fgColor indexed="22"/>
          <bgColor theme="0" tint="-0.14996795556505021"/>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W68"/>
  <sheetViews>
    <sheetView tabSelected="1" zoomScale="80" zoomScaleNormal="80" workbookViewId="0">
      <selection activeCell="G20" sqref="G20"/>
    </sheetView>
  </sheetViews>
  <sheetFormatPr baseColWidth="10" defaultRowHeight="15" x14ac:dyDescent="0.2"/>
  <cols>
    <col min="1" max="1" width="3.42578125" style="71" customWidth="1"/>
    <col min="2" max="2" width="80.7109375" style="71" customWidth="1"/>
    <col min="3" max="3" width="17.42578125" style="71" customWidth="1"/>
    <col min="4" max="4" width="3.28515625" style="71" customWidth="1"/>
    <col min="5" max="5" width="25.7109375" style="71" customWidth="1"/>
    <col min="6" max="6" width="35.5703125" style="71" customWidth="1"/>
    <col min="7" max="7" width="30.140625" style="71" customWidth="1"/>
    <col min="8" max="8" width="27.42578125" style="71" customWidth="1"/>
    <col min="9" max="9" width="25.28515625" style="71" customWidth="1"/>
    <col min="10" max="10" width="18" style="71" bestFit="1" customWidth="1"/>
    <col min="11" max="11" width="21.28515625" style="71" bestFit="1" customWidth="1"/>
    <col min="12" max="247" width="11.42578125" style="71"/>
    <col min="248" max="248" width="3.28515625" style="71" customWidth="1"/>
    <col min="249" max="249" width="70.7109375" style="71" customWidth="1"/>
    <col min="250" max="250" width="25.7109375" style="71" customWidth="1"/>
    <col min="251" max="251" width="3.28515625" style="71" customWidth="1"/>
    <col min="252" max="252" width="23.28515625" style="71" customWidth="1"/>
    <col min="253" max="253" width="3.28515625" style="71" customWidth="1"/>
    <col min="254" max="258" width="11.42578125" style="71"/>
    <col min="259" max="259" width="74.7109375" style="71" customWidth="1"/>
    <col min="260" max="260" width="3.28515625" style="71" customWidth="1"/>
    <col min="261" max="261" width="25.7109375" style="71" customWidth="1"/>
    <col min="262" max="503" width="11.42578125" style="71"/>
    <col min="504" max="504" width="3.28515625" style="71" customWidth="1"/>
    <col min="505" max="505" width="70.7109375" style="71" customWidth="1"/>
    <col min="506" max="506" width="25.7109375" style="71" customWidth="1"/>
    <col min="507" max="507" width="3.28515625" style="71" customWidth="1"/>
    <col min="508" max="508" width="23.28515625" style="71" customWidth="1"/>
    <col min="509" max="509" width="3.28515625" style="71" customWidth="1"/>
    <col min="510" max="514" width="11.42578125" style="71"/>
    <col min="515" max="515" width="74.7109375" style="71" customWidth="1"/>
    <col min="516" max="516" width="3.28515625" style="71" customWidth="1"/>
    <col min="517" max="517" width="25.7109375" style="71" customWidth="1"/>
    <col min="518" max="759" width="11.42578125" style="71"/>
    <col min="760" max="760" width="3.28515625" style="71" customWidth="1"/>
    <col min="761" max="761" width="70.7109375" style="71" customWidth="1"/>
    <col min="762" max="762" width="25.7109375" style="71" customWidth="1"/>
    <col min="763" max="763" width="3.28515625" style="71" customWidth="1"/>
    <col min="764" max="764" width="23.28515625" style="71" customWidth="1"/>
    <col min="765" max="765" width="3.28515625" style="71" customWidth="1"/>
    <col min="766" max="770" width="11.42578125" style="71"/>
    <col min="771" max="771" width="74.7109375" style="71" customWidth="1"/>
    <col min="772" max="772" width="3.28515625" style="71" customWidth="1"/>
    <col min="773" max="773" width="25.7109375" style="71" customWidth="1"/>
    <col min="774" max="1015" width="11.42578125" style="71"/>
    <col min="1016" max="1016" width="3.28515625" style="71" customWidth="1"/>
    <col min="1017" max="1017" width="70.7109375" style="71" customWidth="1"/>
    <col min="1018" max="1018" width="25.7109375" style="71" customWidth="1"/>
    <col min="1019" max="1019" width="3.28515625" style="71" customWidth="1"/>
    <col min="1020" max="1020" width="23.28515625" style="71" customWidth="1"/>
    <col min="1021" max="1021" width="3.28515625" style="71" customWidth="1"/>
    <col min="1022" max="1026" width="11.42578125" style="71"/>
    <col min="1027" max="1027" width="74.7109375" style="71" customWidth="1"/>
    <col min="1028" max="1028" width="3.28515625" style="71" customWidth="1"/>
    <col min="1029" max="1029" width="25.7109375" style="71" customWidth="1"/>
    <col min="1030" max="1271" width="11.42578125" style="71"/>
    <col min="1272" max="1272" width="3.28515625" style="71" customWidth="1"/>
    <col min="1273" max="1273" width="70.7109375" style="71" customWidth="1"/>
    <col min="1274" max="1274" width="25.7109375" style="71" customWidth="1"/>
    <col min="1275" max="1275" width="3.28515625" style="71" customWidth="1"/>
    <col min="1276" max="1276" width="23.28515625" style="71" customWidth="1"/>
    <col min="1277" max="1277" width="3.28515625" style="71" customWidth="1"/>
    <col min="1278" max="1282" width="11.42578125" style="71"/>
    <col min="1283" max="1283" width="74.7109375" style="71" customWidth="1"/>
    <col min="1284" max="1284" width="3.28515625" style="71" customWidth="1"/>
    <col min="1285" max="1285" width="25.7109375" style="71" customWidth="1"/>
    <col min="1286" max="1527" width="11.42578125" style="71"/>
    <col min="1528" max="1528" width="3.28515625" style="71" customWidth="1"/>
    <col min="1529" max="1529" width="70.7109375" style="71" customWidth="1"/>
    <col min="1530" max="1530" width="25.7109375" style="71" customWidth="1"/>
    <col min="1531" max="1531" width="3.28515625" style="71" customWidth="1"/>
    <col min="1532" max="1532" width="23.28515625" style="71" customWidth="1"/>
    <col min="1533" max="1533" width="3.28515625" style="71" customWidth="1"/>
    <col min="1534" max="1538" width="11.42578125" style="71"/>
    <col min="1539" max="1539" width="74.7109375" style="71" customWidth="1"/>
    <col min="1540" max="1540" width="3.28515625" style="71" customWidth="1"/>
    <col min="1541" max="1541" width="25.7109375" style="71" customWidth="1"/>
    <col min="1542" max="1783" width="11.42578125" style="71"/>
    <col min="1784" max="1784" width="3.28515625" style="71" customWidth="1"/>
    <col min="1785" max="1785" width="70.7109375" style="71" customWidth="1"/>
    <col min="1786" max="1786" width="25.7109375" style="71" customWidth="1"/>
    <col min="1787" max="1787" width="3.28515625" style="71" customWidth="1"/>
    <col min="1788" max="1788" width="23.28515625" style="71" customWidth="1"/>
    <col min="1789" max="1789" width="3.28515625" style="71" customWidth="1"/>
    <col min="1790" max="1794" width="11.42578125" style="71"/>
    <col min="1795" max="1795" width="74.7109375" style="71" customWidth="1"/>
    <col min="1796" max="1796" width="3.28515625" style="71" customWidth="1"/>
    <col min="1797" max="1797" width="25.7109375" style="71" customWidth="1"/>
    <col min="1798" max="2039" width="11.42578125" style="71"/>
    <col min="2040" max="2040" width="3.28515625" style="71" customWidth="1"/>
    <col min="2041" max="2041" width="70.7109375" style="71" customWidth="1"/>
    <col min="2042" max="2042" width="25.7109375" style="71" customWidth="1"/>
    <col min="2043" max="2043" width="3.28515625" style="71" customWidth="1"/>
    <col min="2044" max="2044" width="23.28515625" style="71" customWidth="1"/>
    <col min="2045" max="2045" width="3.28515625" style="71" customWidth="1"/>
    <col min="2046" max="2050" width="11.42578125" style="71"/>
    <col min="2051" max="2051" width="74.7109375" style="71" customWidth="1"/>
    <col min="2052" max="2052" width="3.28515625" style="71" customWidth="1"/>
    <col min="2053" max="2053" width="25.7109375" style="71" customWidth="1"/>
    <col min="2054" max="2295" width="11.42578125" style="71"/>
    <col min="2296" max="2296" width="3.28515625" style="71" customWidth="1"/>
    <col min="2297" max="2297" width="70.7109375" style="71" customWidth="1"/>
    <col min="2298" max="2298" width="25.7109375" style="71" customWidth="1"/>
    <col min="2299" max="2299" width="3.28515625" style="71" customWidth="1"/>
    <col min="2300" max="2300" width="23.28515625" style="71" customWidth="1"/>
    <col min="2301" max="2301" width="3.28515625" style="71" customWidth="1"/>
    <col min="2302" max="2306" width="11.42578125" style="71"/>
    <col min="2307" max="2307" width="74.7109375" style="71" customWidth="1"/>
    <col min="2308" max="2308" width="3.28515625" style="71" customWidth="1"/>
    <col min="2309" max="2309" width="25.7109375" style="71" customWidth="1"/>
    <col min="2310" max="2551" width="11.42578125" style="71"/>
    <col min="2552" max="2552" width="3.28515625" style="71" customWidth="1"/>
    <col min="2553" max="2553" width="70.7109375" style="71" customWidth="1"/>
    <col min="2554" max="2554" width="25.7109375" style="71" customWidth="1"/>
    <col min="2555" max="2555" width="3.28515625" style="71" customWidth="1"/>
    <col min="2556" max="2556" width="23.28515625" style="71" customWidth="1"/>
    <col min="2557" max="2557" width="3.28515625" style="71" customWidth="1"/>
    <col min="2558" max="2562" width="11.42578125" style="71"/>
    <col min="2563" max="2563" width="74.7109375" style="71" customWidth="1"/>
    <col min="2564" max="2564" width="3.28515625" style="71" customWidth="1"/>
    <col min="2565" max="2565" width="25.7109375" style="71" customWidth="1"/>
    <col min="2566" max="2807" width="11.42578125" style="71"/>
    <col min="2808" max="2808" width="3.28515625" style="71" customWidth="1"/>
    <col min="2809" max="2809" width="70.7109375" style="71" customWidth="1"/>
    <col min="2810" max="2810" width="25.7109375" style="71" customWidth="1"/>
    <col min="2811" max="2811" width="3.28515625" style="71" customWidth="1"/>
    <col min="2812" max="2812" width="23.28515625" style="71" customWidth="1"/>
    <col min="2813" max="2813" width="3.28515625" style="71" customWidth="1"/>
    <col min="2814" max="2818" width="11.42578125" style="71"/>
    <col min="2819" max="2819" width="74.7109375" style="71" customWidth="1"/>
    <col min="2820" max="2820" width="3.28515625" style="71" customWidth="1"/>
    <col min="2821" max="2821" width="25.7109375" style="71" customWidth="1"/>
    <col min="2822" max="3063" width="11.42578125" style="71"/>
    <col min="3064" max="3064" width="3.28515625" style="71" customWidth="1"/>
    <col min="3065" max="3065" width="70.7109375" style="71" customWidth="1"/>
    <col min="3066" max="3066" width="25.7109375" style="71" customWidth="1"/>
    <col min="3067" max="3067" width="3.28515625" style="71" customWidth="1"/>
    <col min="3068" max="3068" width="23.28515625" style="71" customWidth="1"/>
    <col min="3069" max="3069" width="3.28515625" style="71" customWidth="1"/>
    <col min="3070" max="3074" width="11.42578125" style="71"/>
    <col min="3075" max="3075" width="74.7109375" style="71" customWidth="1"/>
    <col min="3076" max="3076" width="3.28515625" style="71" customWidth="1"/>
    <col min="3077" max="3077" width="25.7109375" style="71" customWidth="1"/>
    <col min="3078" max="3319" width="11.42578125" style="71"/>
    <col min="3320" max="3320" width="3.28515625" style="71" customWidth="1"/>
    <col min="3321" max="3321" width="70.7109375" style="71" customWidth="1"/>
    <col min="3322" max="3322" width="25.7109375" style="71" customWidth="1"/>
    <col min="3323" max="3323" width="3.28515625" style="71" customWidth="1"/>
    <col min="3324" max="3324" width="23.28515625" style="71" customWidth="1"/>
    <col min="3325" max="3325" width="3.28515625" style="71" customWidth="1"/>
    <col min="3326" max="3330" width="11.42578125" style="71"/>
    <col min="3331" max="3331" width="74.7109375" style="71" customWidth="1"/>
    <col min="3332" max="3332" width="3.28515625" style="71" customWidth="1"/>
    <col min="3333" max="3333" width="25.7109375" style="71" customWidth="1"/>
    <col min="3334" max="3575" width="11.42578125" style="71"/>
    <col min="3576" max="3576" width="3.28515625" style="71" customWidth="1"/>
    <col min="3577" max="3577" width="70.7109375" style="71" customWidth="1"/>
    <col min="3578" max="3578" width="25.7109375" style="71" customWidth="1"/>
    <col min="3579" max="3579" width="3.28515625" style="71" customWidth="1"/>
    <col min="3580" max="3580" width="23.28515625" style="71" customWidth="1"/>
    <col min="3581" max="3581" width="3.28515625" style="71" customWidth="1"/>
    <col min="3582" max="3586" width="11.42578125" style="71"/>
    <col min="3587" max="3587" width="74.7109375" style="71" customWidth="1"/>
    <col min="3588" max="3588" width="3.28515625" style="71" customWidth="1"/>
    <col min="3589" max="3589" width="25.7109375" style="71" customWidth="1"/>
    <col min="3590" max="3831" width="11.42578125" style="71"/>
    <col min="3832" max="3832" width="3.28515625" style="71" customWidth="1"/>
    <col min="3833" max="3833" width="70.7109375" style="71" customWidth="1"/>
    <col min="3834" max="3834" width="25.7109375" style="71" customWidth="1"/>
    <col min="3835" max="3835" width="3.28515625" style="71" customWidth="1"/>
    <col min="3836" max="3836" width="23.28515625" style="71" customWidth="1"/>
    <col min="3837" max="3837" width="3.28515625" style="71" customWidth="1"/>
    <col min="3838" max="3842" width="11.42578125" style="71"/>
    <col min="3843" max="3843" width="74.7109375" style="71" customWidth="1"/>
    <col min="3844" max="3844" width="3.28515625" style="71" customWidth="1"/>
    <col min="3845" max="3845" width="25.7109375" style="71" customWidth="1"/>
    <col min="3846" max="4087" width="11.42578125" style="71"/>
    <col min="4088" max="4088" width="3.28515625" style="71" customWidth="1"/>
    <col min="4089" max="4089" width="70.7109375" style="71" customWidth="1"/>
    <col min="4090" max="4090" width="25.7109375" style="71" customWidth="1"/>
    <col min="4091" max="4091" width="3.28515625" style="71" customWidth="1"/>
    <col min="4092" max="4092" width="23.28515625" style="71" customWidth="1"/>
    <col min="4093" max="4093" width="3.28515625" style="71" customWidth="1"/>
    <col min="4094" max="4098" width="11.42578125" style="71"/>
    <col min="4099" max="4099" width="74.7109375" style="71" customWidth="1"/>
    <col min="4100" max="4100" width="3.28515625" style="71" customWidth="1"/>
    <col min="4101" max="4101" width="25.7109375" style="71" customWidth="1"/>
    <col min="4102" max="4343" width="11.42578125" style="71"/>
    <col min="4344" max="4344" width="3.28515625" style="71" customWidth="1"/>
    <col min="4345" max="4345" width="70.7109375" style="71" customWidth="1"/>
    <col min="4346" max="4346" width="25.7109375" style="71" customWidth="1"/>
    <col min="4347" max="4347" width="3.28515625" style="71" customWidth="1"/>
    <col min="4348" max="4348" width="23.28515625" style="71" customWidth="1"/>
    <col min="4349" max="4349" width="3.28515625" style="71" customWidth="1"/>
    <col min="4350" max="4354" width="11.42578125" style="71"/>
    <col min="4355" max="4355" width="74.7109375" style="71" customWidth="1"/>
    <col min="4356" max="4356" width="3.28515625" style="71" customWidth="1"/>
    <col min="4357" max="4357" width="25.7109375" style="71" customWidth="1"/>
    <col min="4358" max="4599" width="11.42578125" style="71"/>
    <col min="4600" max="4600" width="3.28515625" style="71" customWidth="1"/>
    <col min="4601" max="4601" width="70.7109375" style="71" customWidth="1"/>
    <col min="4602" max="4602" width="25.7109375" style="71" customWidth="1"/>
    <col min="4603" max="4603" width="3.28515625" style="71" customWidth="1"/>
    <col min="4604" max="4604" width="23.28515625" style="71" customWidth="1"/>
    <col min="4605" max="4605" width="3.28515625" style="71" customWidth="1"/>
    <col min="4606" max="4610" width="11.42578125" style="71"/>
    <col min="4611" max="4611" width="74.7109375" style="71" customWidth="1"/>
    <col min="4612" max="4612" width="3.28515625" style="71" customWidth="1"/>
    <col min="4613" max="4613" width="25.7109375" style="71" customWidth="1"/>
    <col min="4614" max="4855" width="11.42578125" style="71"/>
    <col min="4856" max="4856" width="3.28515625" style="71" customWidth="1"/>
    <col min="4857" max="4857" width="70.7109375" style="71" customWidth="1"/>
    <col min="4858" max="4858" width="25.7109375" style="71" customWidth="1"/>
    <col min="4859" max="4859" width="3.28515625" style="71" customWidth="1"/>
    <col min="4860" max="4860" width="23.28515625" style="71" customWidth="1"/>
    <col min="4861" max="4861" width="3.28515625" style="71" customWidth="1"/>
    <col min="4862" max="4866" width="11.42578125" style="71"/>
    <col min="4867" max="4867" width="74.7109375" style="71" customWidth="1"/>
    <col min="4868" max="4868" width="3.28515625" style="71" customWidth="1"/>
    <col min="4869" max="4869" width="25.7109375" style="71" customWidth="1"/>
    <col min="4870" max="5111" width="11.42578125" style="71"/>
    <col min="5112" max="5112" width="3.28515625" style="71" customWidth="1"/>
    <col min="5113" max="5113" width="70.7109375" style="71" customWidth="1"/>
    <col min="5114" max="5114" width="25.7109375" style="71" customWidth="1"/>
    <col min="5115" max="5115" width="3.28515625" style="71" customWidth="1"/>
    <col min="5116" max="5116" width="23.28515625" style="71" customWidth="1"/>
    <col min="5117" max="5117" width="3.28515625" style="71" customWidth="1"/>
    <col min="5118" max="5122" width="11.42578125" style="71"/>
    <col min="5123" max="5123" width="74.7109375" style="71" customWidth="1"/>
    <col min="5124" max="5124" width="3.28515625" style="71" customWidth="1"/>
    <col min="5125" max="5125" width="25.7109375" style="71" customWidth="1"/>
    <col min="5126" max="5367" width="11.42578125" style="71"/>
    <col min="5368" max="5368" width="3.28515625" style="71" customWidth="1"/>
    <col min="5369" max="5369" width="70.7109375" style="71" customWidth="1"/>
    <col min="5370" max="5370" width="25.7109375" style="71" customWidth="1"/>
    <col min="5371" max="5371" width="3.28515625" style="71" customWidth="1"/>
    <col min="5372" max="5372" width="23.28515625" style="71" customWidth="1"/>
    <col min="5373" max="5373" width="3.28515625" style="71" customWidth="1"/>
    <col min="5374" max="5378" width="11.42578125" style="71"/>
    <col min="5379" max="5379" width="74.7109375" style="71" customWidth="1"/>
    <col min="5380" max="5380" width="3.28515625" style="71" customWidth="1"/>
    <col min="5381" max="5381" width="25.7109375" style="71" customWidth="1"/>
    <col min="5382" max="5623" width="11.42578125" style="71"/>
    <col min="5624" max="5624" width="3.28515625" style="71" customWidth="1"/>
    <col min="5625" max="5625" width="70.7109375" style="71" customWidth="1"/>
    <col min="5626" max="5626" width="25.7109375" style="71" customWidth="1"/>
    <col min="5627" max="5627" width="3.28515625" style="71" customWidth="1"/>
    <col min="5628" max="5628" width="23.28515625" style="71" customWidth="1"/>
    <col min="5629" max="5629" width="3.28515625" style="71" customWidth="1"/>
    <col min="5630" max="5634" width="11.42578125" style="71"/>
    <col min="5635" max="5635" width="74.7109375" style="71" customWidth="1"/>
    <col min="5636" max="5636" width="3.28515625" style="71" customWidth="1"/>
    <col min="5637" max="5637" width="25.7109375" style="71" customWidth="1"/>
    <col min="5638" max="5879" width="11.42578125" style="71"/>
    <col min="5880" max="5880" width="3.28515625" style="71" customWidth="1"/>
    <col min="5881" max="5881" width="70.7109375" style="71" customWidth="1"/>
    <col min="5882" max="5882" width="25.7109375" style="71" customWidth="1"/>
    <col min="5883" max="5883" width="3.28515625" style="71" customWidth="1"/>
    <col min="5884" max="5884" width="23.28515625" style="71" customWidth="1"/>
    <col min="5885" max="5885" width="3.28515625" style="71" customWidth="1"/>
    <col min="5886" max="5890" width="11.42578125" style="71"/>
    <col min="5891" max="5891" width="74.7109375" style="71" customWidth="1"/>
    <col min="5892" max="5892" width="3.28515625" style="71" customWidth="1"/>
    <col min="5893" max="5893" width="25.7109375" style="71" customWidth="1"/>
    <col min="5894" max="6135" width="11.42578125" style="71"/>
    <col min="6136" max="6136" width="3.28515625" style="71" customWidth="1"/>
    <col min="6137" max="6137" width="70.7109375" style="71" customWidth="1"/>
    <col min="6138" max="6138" width="25.7109375" style="71" customWidth="1"/>
    <col min="6139" max="6139" width="3.28515625" style="71" customWidth="1"/>
    <col min="6140" max="6140" width="23.28515625" style="71" customWidth="1"/>
    <col min="6141" max="6141" width="3.28515625" style="71" customWidth="1"/>
    <col min="6142" max="6146" width="11.42578125" style="71"/>
    <col min="6147" max="6147" width="74.7109375" style="71" customWidth="1"/>
    <col min="6148" max="6148" width="3.28515625" style="71" customWidth="1"/>
    <col min="6149" max="6149" width="25.7109375" style="71" customWidth="1"/>
    <col min="6150" max="6391" width="11.42578125" style="71"/>
    <col min="6392" max="6392" width="3.28515625" style="71" customWidth="1"/>
    <col min="6393" max="6393" width="70.7109375" style="71" customWidth="1"/>
    <col min="6394" max="6394" width="25.7109375" style="71" customWidth="1"/>
    <col min="6395" max="6395" width="3.28515625" style="71" customWidth="1"/>
    <col min="6396" max="6396" width="23.28515625" style="71" customWidth="1"/>
    <col min="6397" max="6397" width="3.28515625" style="71" customWidth="1"/>
    <col min="6398" max="6402" width="11.42578125" style="71"/>
    <col min="6403" max="6403" width="74.7109375" style="71" customWidth="1"/>
    <col min="6404" max="6404" width="3.28515625" style="71" customWidth="1"/>
    <col min="6405" max="6405" width="25.7109375" style="71" customWidth="1"/>
    <col min="6406" max="6647" width="11.42578125" style="71"/>
    <col min="6648" max="6648" width="3.28515625" style="71" customWidth="1"/>
    <col min="6649" max="6649" width="70.7109375" style="71" customWidth="1"/>
    <col min="6650" max="6650" width="25.7109375" style="71" customWidth="1"/>
    <col min="6651" max="6651" width="3.28515625" style="71" customWidth="1"/>
    <col min="6652" max="6652" width="23.28515625" style="71" customWidth="1"/>
    <col min="6653" max="6653" width="3.28515625" style="71" customWidth="1"/>
    <col min="6654" max="6658" width="11.42578125" style="71"/>
    <col min="6659" max="6659" width="74.7109375" style="71" customWidth="1"/>
    <col min="6660" max="6660" width="3.28515625" style="71" customWidth="1"/>
    <col min="6661" max="6661" width="25.7109375" style="71" customWidth="1"/>
    <col min="6662" max="6903" width="11.42578125" style="71"/>
    <col min="6904" max="6904" width="3.28515625" style="71" customWidth="1"/>
    <col min="6905" max="6905" width="70.7109375" style="71" customWidth="1"/>
    <col min="6906" max="6906" width="25.7109375" style="71" customWidth="1"/>
    <col min="6907" max="6907" width="3.28515625" style="71" customWidth="1"/>
    <col min="6908" max="6908" width="23.28515625" style="71" customWidth="1"/>
    <col min="6909" max="6909" width="3.28515625" style="71" customWidth="1"/>
    <col min="6910" max="6914" width="11.42578125" style="71"/>
    <col min="6915" max="6915" width="74.7109375" style="71" customWidth="1"/>
    <col min="6916" max="6916" width="3.28515625" style="71" customWidth="1"/>
    <col min="6917" max="6917" width="25.7109375" style="71" customWidth="1"/>
    <col min="6918" max="7159" width="11.42578125" style="71"/>
    <col min="7160" max="7160" width="3.28515625" style="71" customWidth="1"/>
    <col min="7161" max="7161" width="70.7109375" style="71" customWidth="1"/>
    <col min="7162" max="7162" width="25.7109375" style="71" customWidth="1"/>
    <col min="7163" max="7163" width="3.28515625" style="71" customWidth="1"/>
    <col min="7164" max="7164" width="23.28515625" style="71" customWidth="1"/>
    <col min="7165" max="7165" width="3.28515625" style="71" customWidth="1"/>
    <col min="7166" max="7170" width="11.42578125" style="71"/>
    <col min="7171" max="7171" width="74.7109375" style="71" customWidth="1"/>
    <col min="7172" max="7172" width="3.28515625" style="71" customWidth="1"/>
    <col min="7173" max="7173" width="25.7109375" style="71" customWidth="1"/>
    <col min="7174" max="7415" width="11.42578125" style="71"/>
    <col min="7416" max="7416" width="3.28515625" style="71" customWidth="1"/>
    <col min="7417" max="7417" width="70.7109375" style="71" customWidth="1"/>
    <col min="7418" max="7418" width="25.7109375" style="71" customWidth="1"/>
    <col min="7419" max="7419" width="3.28515625" style="71" customWidth="1"/>
    <col min="7420" max="7420" width="23.28515625" style="71" customWidth="1"/>
    <col min="7421" max="7421" width="3.28515625" style="71" customWidth="1"/>
    <col min="7422" max="7426" width="11.42578125" style="71"/>
    <col min="7427" max="7427" width="74.7109375" style="71" customWidth="1"/>
    <col min="7428" max="7428" width="3.28515625" style="71" customWidth="1"/>
    <col min="7429" max="7429" width="25.7109375" style="71" customWidth="1"/>
    <col min="7430" max="7671" width="11.42578125" style="71"/>
    <col min="7672" max="7672" width="3.28515625" style="71" customWidth="1"/>
    <col min="7673" max="7673" width="70.7109375" style="71" customWidth="1"/>
    <col min="7674" max="7674" width="25.7109375" style="71" customWidth="1"/>
    <col min="7675" max="7675" width="3.28515625" style="71" customWidth="1"/>
    <col min="7676" max="7676" width="23.28515625" style="71" customWidth="1"/>
    <col min="7677" max="7677" width="3.28515625" style="71" customWidth="1"/>
    <col min="7678" max="7682" width="11.42578125" style="71"/>
    <col min="7683" max="7683" width="74.7109375" style="71" customWidth="1"/>
    <col min="7684" max="7684" width="3.28515625" style="71" customWidth="1"/>
    <col min="7685" max="7685" width="25.7109375" style="71" customWidth="1"/>
    <col min="7686" max="7927" width="11.42578125" style="71"/>
    <col min="7928" max="7928" width="3.28515625" style="71" customWidth="1"/>
    <col min="7929" max="7929" width="70.7109375" style="71" customWidth="1"/>
    <col min="7930" max="7930" width="25.7109375" style="71" customWidth="1"/>
    <col min="7931" max="7931" width="3.28515625" style="71" customWidth="1"/>
    <col min="7932" max="7932" width="23.28515625" style="71" customWidth="1"/>
    <col min="7933" max="7933" width="3.28515625" style="71" customWidth="1"/>
    <col min="7934" max="7938" width="11.42578125" style="71"/>
    <col min="7939" max="7939" width="74.7109375" style="71" customWidth="1"/>
    <col min="7940" max="7940" width="3.28515625" style="71" customWidth="1"/>
    <col min="7941" max="7941" width="25.7109375" style="71" customWidth="1"/>
    <col min="7942" max="8183" width="11.42578125" style="71"/>
    <col min="8184" max="8184" width="3.28515625" style="71" customWidth="1"/>
    <col min="8185" max="8185" width="70.7109375" style="71" customWidth="1"/>
    <col min="8186" max="8186" width="25.7109375" style="71" customWidth="1"/>
    <col min="8187" max="8187" width="3.28515625" style="71" customWidth="1"/>
    <col min="8188" max="8188" width="23.28515625" style="71" customWidth="1"/>
    <col min="8189" max="8189" width="3.28515625" style="71" customWidth="1"/>
    <col min="8190" max="8194" width="11.42578125" style="71"/>
    <col min="8195" max="8195" width="74.7109375" style="71" customWidth="1"/>
    <col min="8196" max="8196" width="3.28515625" style="71" customWidth="1"/>
    <col min="8197" max="8197" width="25.7109375" style="71" customWidth="1"/>
    <col min="8198" max="8439" width="11.42578125" style="71"/>
    <col min="8440" max="8440" width="3.28515625" style="71" customWidth="1"/>
    <col min="8441" max="8441" width="70.7109375" style="71" customWidth="1"/>
    <col min="8442" max="8442" width="25.7109375" style="71" customWidth="1"/>
    <col min="8443" max="8443" width="3.28515625" style="71" customWidth="1"/>
    <col min="8444" max="8444" width="23.28515625" style="71" customWidth="1"/>
    <col min="8445" max="8445" width="3.28515625" style="71" customWidth="1"/>
    <col min="8446" max="8450" width="11.42578125" style="71"/>
    <col min="8451" max="8451" width="74.7109375" style="71" customWidth="1"/>
    <col min="8452" max="8452" width="3.28515625" style="71" customWidth="1"/>
    <col min="8453" max="8453" width="25.7109375" style="71" customWidth="1"/>
    <col min="8454" max="8695" width="11.42578125" style="71"/>
    <col min="8696" max="8696" width="3.28515625" style="71" customWidth="1"/>
    <col min="8697" max="8697" width="70.7109375" style="71" customWidth="1"/>
    <col min="8698" max="8698" width="25.7109375" style="71" customWidth="1"/>
    <col min="8699" max="8699" width="3.28515625" style="71" customWidth="1"/>
    <col min="8700" max="8700" width="23.28515625" style="71" customWidth="1"/>
    <col min="8701" max="8701" width="3.28515625" style="71" customWidth="1"/>
    <col min="8702" max="8706" width="11.42578125" style="71"/>
    <col min="8707" max="8707" width="74.7109375" style="71" customWidth="1"/>
    <col min="8708" max="8708" width="3.28515625" style="71" customWidth="1"/>
    <col min="8709" max="8709" width="25.7109375" style="71" customWidth="1"/>
    <col min="8710" max="8951" width="11.42578125" style="71"/>
    <col min="8952" max="8952" width="3.28515625" style="71" customWidth="1"/>
    <col min="8953" max="8953" width="70.7109375" style="71" customWidth="1"/>
    <col min="8954" max="8954" width="25.7109375" style="71" customWidth="1"/>
    <col min="8955" max="8955" width="3.28515625" style="71" customWidth="1"/>
    <col min="8956" max="8956" width="23.28515625" style="71" customWidth="1"/>
    <col min="8957" max="8957" width="3.28515625" style="71" customWidth="1"/>
    <col min="8958" max="8962" width="11.42578125" style="71"/>
    <col min="8963" max="8963" width="74.7109375" style="71" customWidth="1"/>
    <col min="8964" max="8964" width="3.28515625" style="71" customWidth="1"/>
    <col min="8965" max="8965" width="25.7109375" style="71" customWidth="1"/>
    <col min="8966" max="9207" width="11.42578125" style="71"/>
    <col min="9208" max="9208" width="3.28515625" style="71" customWidth="1"/>
    <col min="9209" max="9209" width="70.7109375" style="71" customWidth="1"/>
    <col min="9210" max="9210" width="25.7109375" style="71" customWidth="1"/>
    <col min="9211" max="9211" width="3.28515625" style="71" customWidth="1"/>
    <col min="9212" max="9212" width="23.28515625" style="71" customWidth="1"/>
    <col min="9213" max="9213" width="3.28515625" style="71" customWidth="1"/>
    <col min="9214" max="9218" width="11.42578125" style="71"/>
    <col min="9219" max="9219" width="74.7109375" style="71" customWidth="1"/>
    <col min="9220" max="9220" width="3.28515625" style="71" customWidth="1"/>
    <col min="9221" max="9221" width="25.7109375" style="71" customWidth="1"/>
    <col min="9222" max="9463" width="11.42578125" style="71"/>
    <col min="9464" max="9464" width="3.28515625" style="71" customWidth="1"/>
    <col min="9465" max="9465" width="70.7109375" style="71" customWidth="1"/>
    <col min="9466" max="9466" width="25.7109375" style="71" customWidth="1"/>
    <col min="9467" max="9467" width="3.28515625" style="71" customWidth="1"/>
    <col min="9468" max="9468" width="23.28515625" style="71" customWidth="1"/>
    <col min="9469" max="9469" width="3.28515625" style="71" customWidth="1"/>
    <col min="9470" max="9474" width="11.42578125" style="71"/>
    <col min="9475" max="9475" width="74.7109375" style="71" customWidth="1"/>
    <col min="9476" max="9476" width="3.28515625" style="71" customWidth="1"/>
    <col min="9477" max="9477" width="25.7109375" style="71" customWidth="1"/>
    <col min="9478" max="9719" width="11.42578125" style="71"/>
    <col min="9720" max="9720" width="3.28515625" style="71" customWidth="1"/>
    <col min="9721" max="9721" width="70.7109375" style="71" customWidth="1"/>
    <col min="9722" max="9722" width="25.7109375" style="71" customWidth="1"/>
    <col min="9723" max="9723" width="3.28515625" style="71" customWidth="1"/>
    <col min="9724" max="9724" width="23.28515625" style="71" customWidth="1"/>
    <col min="9725" max="9725" width="3.28515625" style="71" customWidth="1"/>
    <col min="9726" max="9730" width="11.42578125" style="71"/>
    <col min="9731" max="9731" width="74.7109375" style="71" customWidth="1"/>
    <col min="9732" max="9732" width="3.28515625" style="71" customWidth="1"/>
    <col min="9733" max="9733" width="25.7109375" style="71" customWidth="1"/>
    <col min="9734" max="9975" width="11.42578125" style="71"/>
    <col min="9976" max="9976" width="3.28515625" style="71" customWidth="1"/>
    <col min="9977" max="9977" width="70.7109375" style="71" customWidth="1"/>
    <col min="9978" max="9978" width="25.7109375" style="71" customWidth="1"/>
    <col min="9979" max="9979" width="3.28515625" style="71" customWidth="1"/>
    <col min="9980" max="9980" width="23.28515625" style="71" customWidth="1"/>
    <col min="9981" max="9981" width="3.28515625" style="71" customWidth="1"/>
    <col min="9982" max="9986" width="11.42578125" style="71"/>
    <col min="9987" max="9987" width="74.7109375" style="71" customWidth="1"/>
    <col min="9988" max="9988" width="3.28515625" style="71" customWidth="1"/>
    <col min="9989" max="9989" width="25.7109375" style="71" customWidth="1"/>
    <col min="9990" max="10231" width="11.42578125" style="71"/>
    <col min="10232" max="10232" width="3.28515625" style="71" customWidth="1"/>
    <col min="10233" max="10233" width="70.7109375" style="71" customWidth="1"/>
    <col min="10234" max="10234" width="25.7109375" style="71" customWidth="1"/>
    <col min="10235" max="10235" width="3.28515625" style="71" customWidth="1"/>
    <col min="10236" max="10236" width="23.28515625" style="71" customWidth="1"/>
    <col min="10237" max="10237" width="3.28515625" style="71" customWidth="1"/>
    <col min="10238" max="10242" width="11.42578125" style="71"/>
    <col min="10243" max="10243" width="74.7109375" style="71" customWidth="1"/>
    <col min="10244" max="10244" width="3.28515625" style="71" customWidth="1"/>
    <col min="10245" max="10245" width="25.7109375" style="71" customWidth="1"/>
    <col min="10246" max="10487" width="11.42578125" style="71"/>
    <col min="10488" max="10488" width="3.28515625" style="71" customWidth="1"/>
    <col min="10489" max="10489" width="70.7109375" style="71" customWidth="1"/>
    <col min="10490" max="10490" width="25.7109375" style="71" customWidth="1"/>
    <col min="10491" max="10491" width="3.28515625" style="71" customWidth="1"/>
    <col min="10492" max="10492" width="23.28515625" style="71" customWidth="1"/>
    <col min="10493" max="10493" width="3.28515625" style="71" customWidth="1"/>
    <col min="10494" max="10498" width="11.42578125" style="71"/>
    <col min="10499" max="10499" width="74.7109375" style="71" customWidth="1"/>
    <col min="10500" max="10500" width="3.28515625" style="71" customWidth="1"/>
    <col min="10501" max="10501" width="25.7109375" style="71" customWidth="1"/>
    <col min="10502" max="10743" width="11.42578125" style="71"/>
    <col min="10744" max="10744" width="3.28515625" style="71" customWidth="1"/>
    <col min="10745" max="10745" width="70.7109375" style="71" customWidth="1"/>
    <col min="10746" max="10746" width="25.7109375" style="71" customWidth="1"/>
    <col min="10747" max="10747" width="3.28515625" style="71" customWidth="1"/>
    <col min="10748" max="10748" width="23.28515625" style="71" customWidth="1"/>
    <col min="10749" max="10749" width="3.28515625" style="71" customWidth="1"/>
    <col min="10750" max="10754" width="11.42578125" style="71"/>
    <col min="10755" max="10755" width="74.7109375" style="71" customWidth="1"/>
    <col min="10756" max="10756" width="3.28515625" style="71" customWidth="1"/>
    <col min="10757" max="10757" width="25.7109375" style="71" customWidth="1"/>
    <col min="10758" max="10999" width="11.42578125" style="71"/>
    <col min="11000" max="11000" width="3.28515625" style="71" customWidth="1"/>
    <col min="11001" max="11001" width="70.7109375" style="71" customWidth="1"/>
    <col min="11002" max="11002" width="25.7109375" style="71" customWidth="1"/>
    <col min="11003" max="11003" width="3.28515625" style="71" customWidth="1"/>
    <col min="11004" max="11004" width="23.28515625" style="71" customWidth="1"/>
    <col min="11005" max="11005" width="3.28515625" style="71" customWidth="1"/>
    <col min="11006" max="11010" width="11.42578125" style="71"/>
    <col min="11011" max="11011" width="74.7109375" style="71" customWidth="1"/>
    <col min="11012" max="11012" width="3.28515625" style="71" customWidth="1"/>
    <col min="11013" max="11013" width="25.7109375" style="71" customWidth="1"/>
    <col min="11014" max="11255" width="11.42578125" style="71"/>
    <col min="11256" max="11256" width="3.28515625" style="71" customWidth="1"/>
    <col min="11257" max="11257" width="70.7109375" style="71" customWidth="1"/>
    <col min="11258" max="11258" width="25.7109375" style="71" customWidth="1"/>
    <col min="11259" max="11259" width="3.28515625" style="71" customWidth="1"/>
    <col min="11260" max="11260" width="23.28515625" style="71" customWidth="1"/>
    <col min="11261" max="11261" width="3.28515625" style="71" customWidth="1"/>
    <col min="11262" max="11266" width="11.42578125" style="71"/>
    <col min="11267" max="11267" width="74.7109375" style="71" customWidth="1"/>
    <col min="11268" max="11268" width="3.28515625" style="71" customWidth="1"/>
    <col min="11269" max="11269" width="25.7109375" style="71" customWidth="1"/>
    <col min="11270" max="11511" width="11.42578125" style="71"/>
    <col min="11512" max="11512" width="3.28515625" style="71" customWidth="1"/>
    <col min="11513" max="11513" width="70.7109375" style="71" customWidth="1"/>
    <col min="11514" max="11514" width="25.7109375" style="71" customWidth="1"/>
    <col min="11515" max="11515" width="3.28515625" style="71" customWidth="1"/>
    <col min="11516" max="11516" width="23.28515625" style="71" customWidth="1"/>
    <col min="11517" max="11517" width="3.28515625" style="71" customWidth="1"/>
    <col min="11518" max="11522" width="11.42578125" style="71"/>
    <col min="11523" max="11523" width="74.7109375" style="71" customWidth="1"/>
    <col min="11524" max="11524" width="3.28515625" style="71" customWidth="1"/>
    <col min="11525" max="11525" width="25.7109375" style="71" customWidth="1"/>
    <col min="11526" max="11767" width="11.42578125" style="71"/>
    <col min="11768" max="11768" width="3.28515625" style="71" customWidth="1"/>
    <col min="11769" max="11769" width="70.7109375" style="71" customWidth="1"/>
    <col min="11770" max="11770" width="25.7109375" style="71" customWidth="1"/>
    <col min="11771" max="11771" width="3.28515625" style="71" customWidth="1"/>
    <col min="11772" max="11772" width="23.28515625" style="71" customWidth="1"/>
    <col min="11773" max="11773" width="3.28515625" style="71" customWidth="1"/>
    <col min="11774" max="11778" width="11.42578125" style="71"/>
    <col min="11779" max="11779" width="74.7109375" style="71" customWidth="1"/>
    <col min="11780" max="11780" width="3.28515625" style="71" customWidth="1"/>
    <col min="11781" max="11781" width="25.7109375" style="71" customWidth="1"/>
    <col min="11782" max="12023" width="11.42578125" style="71"/>
    <col min="12024" max="12024" width="3.28515625" style="71" customWidth="1"/>
    <col min="12025" max="12025" width="70.7109375" style="71" customWidth="1"/>
    <col min="12026" max="12026" width="25.7109375" style="71" customWidth="1"/>
    <col min="12027" max="12027" width="3.28515625" style="71" customWidth="1"/>
    <col min="12028" max="12028" width="23.28515625" style="71" customWidth="1"/>
    <col min="12029" max="12029" width="3.28515625" style="71" customWidth="1"/>
    <col min="12030" max="12034" width="11.42578125" style="71"/>
    <col min="12035" max="12035" width="74.7109375" style="71" customWidth="1"/>
    <col min="12036" max="12036" width="3.28515625" style="71" customWidth="1"/>
    <col min="12037" max="12037" width="25.7109375" style="71" customWidth="1"/>
    <col min="12038" max="12279" width="11.42578125" style="71"/>
    <col min="12280" max="12280" width="3.28515625" style="71" customWidth="1"/>
    <col min="12281" max="12281" width="70.7109375" style="71" customWidth="1"/>
    <col min="12282" max="12282" width="25.7109375" style="71" customWidth="1"/>
    <col min="12283" max="12283" width="3.28515625" style="71" customWidth="1"/>
    <col min="12284" max="12284" width="23.28515625" style="71" customWidth="1"/>
    <col min="12285" max="12285" width="3.28515625" style="71" customWidth="1"/>
    <col min="12286" max="12290" width="11.42578125" style="71"/>
    <col min="12291" max="12291" width="74.7109375" style="71" customWidth="1"/>
    <col min="12292" max="12292" width="3.28515625" style="71" customWidth="1"/>
    <col min="12293" max="12293" width="25.7109375" style="71" customWidth="1"/>
    <col min="12294" max="12535" width="11.42578125" style="71"/>
    <col min="12536" max="12536" width="3.28515625" style="71" customWidth="1"/>
    <col min="12537" max="12537" width="70.7109375" style="71" customWidth="1"/>
    <col min="12538" max="12538" width="25.7109375" style="71" customWidth="1"/>
    <col min="12539" max="12539" width="3.28515625" style="71" customWidth="1"/>
    <col min="12540" max="12540" width="23.28515625" style="71" customWidth="1"/>
    <col min="12541" max="12541" width="3.28515625" style="71" customWidth="1"/>
    <col min="12542" max="12546" width="11.42578125" style="71"/>
    <col min="12547" max="12547" width="74.7109375" style="71" customWidth="1"/>
    <col min="12548" max="12548" width="3.28515625" style="71" customWidth="1"/>
    <col min="12549" max="12549" width="25.7109375" style="71" customWidth="1"/>
    <col min="12550" max="12791" width="11.42578125" style="71"/>
    <col min="12792" max="12792" width="3.28515625" style="71" customWidth="1"/>
    <col min="12793" max="12793" width="70.7109375" style="71" customWidth="1"/>
    <col min="12794" max="12794" width="25.7109375" style="71" customWidth="1"/>
    <col min="12795" max="12795" width="3.28515625" style="71" customWidth="1"/>
    <col min="12796" max="12796" width="23.28515625" style="71" customWidth="1"/>
    <col min="12797" max="12797" width="3.28515625" style="71" customWidth="1"/>
    <col min="12798" max="12802" width="11.42578125" style="71"/>
    <col min="12803" max="12803" width="74.7109375" style="71" customWidth="1"/>
    <col min="12804" max="12804" width="3.28515625" style="71" customWidth="1"/>
    <col min="12805" max="12805" width="25.7109375" style="71" customWidth="1"/>
    <col min="12806" max="13047" width="11.42578125" style="71"/>
    <col min="13048" max="13048" width="3.28515625" style="71" customWidth="1"/>
    <col min="13049" max="13049" width="70.7109375" style="71" customWidth="1"/>
    <col min="13050" max="13050" width="25.7109375" style="71" customWidth="1"/>
    <col min="13051" max="13051" width="3.28515625" style="71" customWidth="1"/>
    <col min="13052" max="13052" width="23.28515625" style="71" customWidth="1"/>
    <col min="13053" max="13053" width="3.28515625" style="71" customWidth="1"/>
    <col min="13054" max="13058" width="11.42578125" style="71"/>
    <col min="13059" max="13059" width="74.7109375" style="71" customWidth="1"/>
    <col min="13060" max="13060" width="3.28515625" style="71" customWidth="1"/>
    <col min="13061" max="13061" width="25.7109375" style="71" customWidth="1"/>
    <col min="13062" max="13303" width="11.42578125" style="71"/>
    <col min="13304" max="13304" width="3.28515625" style="71" customWidth="1"/>
    <col min="13305" max="13305" width="70.7109375" style="71" customWidth="1"/>
    <col min="13306" max="13306" width="25.7109375" style="71" customWidth="1"/>
    <col min="13307" max="13307" width="3.28515625" style="71" customWidth="1"/>
    <col min="13308" max="13308" width="23.28515625" style="71" customWidth="1"/>
    <col min="13309" max="13309" width="3.28515625" style="71" customWidth="1"/>
    <col min="13310" max="13314" width="11.42578125" style="71"/>
    <col min="13315" max="13315" width="74.7109375" style="71" customWidth="1"/>
    <col min="13316" max="13316" width="3.28515625" style="71" customWidth="1"/>
    <col min="13317" max="13317" width="25.7109375" style="71" customWidth="1"/>
    <col min="13318" max="13559" width="11.42578125" style="71"/>
    <col min="13560" max="13560" width="3.28515625" style="71" customWidth="1"/>
    <col min="13561" max="13561" width="70.7109375" style="71" customWidth="1"/>
    <col min="13562" max="13562" width="25.7109375" style="71" customWidth="1"/>
    <col min="13563" max="13563" width="3.28515625" style="71" customWidth="1"/>
    <col min="13564" max="13564" width="23.28515625" style="71" customWidth="1"/>
    <col min="13565" max="13565" width="3.28515625" style="71" customWidth="1"/>
    <col min="13566" max="13570" width="11.42578125" style="71"/>
    <col min="13571" max="13571" width="74.7109375" style="71" customWidth="1"/>
    <col min="13572" max="13572" width="3.28515625" style="71" customWidth="1"/>
    <col min="13573" max="13573" width="25.7109375" style="71" customWidth="1"/>
    <col min="13574" max="13815" width="11.42578125" style="71"/>
    <col min="13816" max="13816" width="3.28515625" style="71" customWidth="1"/>
    <col min="13817" max="13817" width="70.7109375" style="71" customWidth="1"/>
    <col min="13818" max="13818" width="25.7109375" style="71" customWidth="1"/>
    <col min="13819" max="13819" width="3.28515625" style="71" customWidth="1"/>
    <col min="13820" max="13820" width="23.28515625" style="71" customWidth="1"/>
    <col min="13821" max="13821" width="3.28515625" style="71" customWidth="1"/>
    <col min="13822" max="13826" width="11.42578125" style="71"/>
    <col min="13827" max="13827" width="74.7109375" style="71" customWidth="1"/>
    <col min="13828" max="13828" width="3.28515625" style="71" customWidth="1"/>
    <col min="13829" max="13829" width="25.7109375" style="71" customWidth="1"/>
    <col min="13830" max="14071" width="11.42578125" style="71"/>
    <col min="14072" max="14072" width="3.28515625" style="71" customWidth="1"/>
    <col min="14073" max="14073" width="70.7109375" style="71" customWidth="1"/>
    <col min="14074" max="14074" width="25.7109375" style="71" customWidth="1"/>
    <col min="14075" max="14075" width="3.28515625" style="71" customWidth="1"/>
    <col min="14076" max="14076" width="23.28515625" style="71" customWidth="1"/>
    <col min="14077" max="14077" width="3.28515625" style="71" customWidth="1"/>
    <col min="14078" max="14082" width="11.42578125" style="71"/>
    <col min="14083" max="14083" width="74.7109375" style="71" customWidth="1"/>
    <col min="14084" max="14084" width="3.28515625" style="71" customWidth="1"/>
    <col min="14085" max="14085" width="25.7109375" style="71" customWidth="1"/>
    <col min="14086" max="14327" width="11.42578125" style="71"/>
    <col min="14328" max="14328" width="3.28515625" style="71" customWidth="1"/>
    <col min="14329" max="14329" width="70.7109375" style="71" customWidth="1"/>
    <col min="14330" max="14330" width="25.7109375" style="71" customWidth="1"/>
    <col min="14331" max="14331" width="3.28515625" style="71" customWidth="1"/>
    <col min="14332" max="14332" width="23.28515625" style="71" customWidth="1"/>
    <col min="14333" max="14333" width="3.28515625" style="71" customWidth="1"/>
    <col min="14334" max="14338" width="11.42578125" style="71"/>
    <col min="14339" max="14339" width="74.7109375" style="71" customWidth="1"/>
    <col min="14340" max="14340" width="3.28515625" style="71" customWidth="1"/>
    <col min="14341" max="14341" width="25.7109375" style="71" customWidth="1"/>
    <col min="14342" max="14583" width="11.42578125" style="71"/>
    <col min="14584" max="14584" width="3.28515625" style="71" customWidth="1"/>
    <col min="14585" max="14585" width="70.7109375" style="71" customWidth="1"/>
    <col min="14586" max="14586" width="25.7109375" style="71" customWidth="1"/>
    <col min="14587" max="14587" width="3.28515625" style="71" customWidth="1"/>
    <col min="14588" max="14588" width="23.28515625" style="71" customWidth="1"/>
    <col min="14589" max="14589" width="3.28515625" style="71" customWidth="1"/>
    <col min="14590" max="14594" width="11.42578125" style="71"/>
    <col min="14595" max="14595" width="74.7109375" style="71" customWidth="1"/>
    <col min="14596" max="14596" width="3.28515625" style="71" customWidth="1"/>
    <col min="14597" max="14597" width="25.7109375" style="71" customWidth="1"/>
    <col min="14598" max="14839" width="11.42578125" style="71"/>
    <col min="14840" max="14840" width="3.28515625" style="71" customWidth="1"/>
    <col min="14841" max="14841" width="70.7109375" style="71" customWidth="1"/>
    <col min="14842" max="14842" width="25.7109375" style="71" customWidth="1"/>
    <col min="14843" max="14843" width="3.28515625" style="71" customWidth="1"/>
    <col min="14844" max="14844" width="23.28515625" style="71" customWidth="1"/>
    <col min="14845" max="14845" width="3.28515625" style="71" customWidth="1"/>
    <col min="14846" max="14850" width="11.42578125" style="71"/>
    <col min="14851" max="14851" width="74.7109375" style="71" customWidth="1"/>
    <col min="14852" max="14852" width="3.28515625" style="71" customWidth="1"/>
    <col min="14853" max="14853" width="25.7109375" style="71" customWidth="1"/>
    <col min="14854" max="15095" width="11.42578125" style="71"/>
    <col min="15096" max="15096" width="3.28515625" style="71" customWidth="1"/>
    <col min="15097" max="15097" width="70.7109375" style="71" customWidth="1"/>
    <col min="15098" max="15098" width="25.7109375" style="71" customWidth="1"/>
    <col min="15099" max="15099" width="3.28515625" style="71" customWidth="1"/>
    <col min="15100" max="15100" width="23.28515625" style="71" customWidth="1"/>
    <col min="15101" max="15101" width="3.28515625" style="71" customWidth="1"/>
    <col min="15102" max="15106" width="11.42578125" style="71"/>
    <col min="15107" max="15107" width="74.7109375" style="71" customWidth="1"/>
    <col min="15108" max="15108" width="3.28515625" style="71" customWidth="1"/>
    <col min="15109" max="15109" width="25.7109375" style="71" customWidth="1"/>
    <col min="15110" max="15351" width="11.42578125" style="71"/>
    <col min="15352" max="15352" width="3.28515625" style="71" customWidth="1"/>
    <col min="15353" max="15353" width="70.7109375" style="71" customWidth="1"/>
    <col min="15354" max="15354" width="25.7109375" style="71" customWidth="1"/>
    <col min="15355" max="15355" width="3.28515625" style="71" customWidth="1"/>
    <col min="15356" max="15356" width="23.28515625" style="71" customWidth="1"/>
    <col min="15357" max="15357" width="3.28515625" style="71" customWidth="1"/>
    <col min="15358" max="15362" width="11.42578125" style="71"/>
    <col min="15363" max="15363" width="74.7109375" style="71" customWidth="1"/>
    <col min="15364" max="15364" width="3.28515625" style="71" customWidth="1"/>
    <col min="15365" max="15365" width="25.7109375" style="71" customWidth="1"/>
    <col min="15366" max="15607" width="11.42578125" style="71"/>
    <col min="15608" max="15608" width="3.28515625" style="71" customWidth="1"/>
    <col min="15609" max="15609" width="70.7109375" style="71" customWidth="1"/>
    <col min="15610" max="15610" width="25.7109375" style="71" customWidth="1"/>
    <col min="15611" max="15611" width="3.28515625" style="71" customWidth="1"/>
    <col min="15612" max="15612" width="23.28515625" style="71" customWidth="1"/>
    <col min="15613" max="15613" width="3.28515625" style="71" customWidth="1"/>
    <col min="15614" max="15618" width="11.42578125" style="71"/>
    <col min="15619" max="15619" width="74.7109375" style="71" customWidth="1"/>
    <col min="15620" max="15620" width="3.28515625" style="71" customWidth="1"/>
    <col min="15621" max="15621" width="25.7109375" style="71" customWidth="1"/>
    <col min="15622" max="15863" width="11.42578125" style="71"/>
    <col min="15864" max="15864" width="3.28515625" style="71" customWidth="1"/>
    <col min="15865" max="15865" width="70.7109375" style="71" customWidth="1"/>
    <col min="15866" max="15866" width="25.7109375" style="71" customWidth="1"/>
    <col min="15867" max="15867" width="3.28515625" style="71" customWidth="1"/>
    <col min="15868" max="15868" width="23.28515625" style="71" customWidth="1"/>
    <col min="15869" max="15869" width="3.28515625" style="71" customWidth="1"/>
    <col min="15870" max="15874" width="11.42578125" style="71"/>
    <col min="15875" max="15875" width="74.7109375" style="71" customWidth="1"/>
    <col min="15876" max="15876" width="3.28515625" style="71" customWidth="1"/>
    <col min="15877" max="15877" width="25.7109375" style="71" customWidth="1"/>
    <col min="15878" max="16119" width="11.42578125" style="71"/>
    <col min="16120" max="16120" width="3.28515625" style="71" customWidth="1"/>
    <col min="16121" max="16121" width="70.7109375" style="71" customWidth="1"/>
    <col min="16122" max="16122" width="25.7109375" style="71" customWidth="1"/>
    <col min="16123" max="16123" width="3.28515625" style="71" customWidth="1"/>
    <col min="16124" max="16124" width="23.28515625" style="71" customWidth="1"/>
    <col min="16125" max="16125" width="3.28515625" style="71" customWidth="1"/>
    <col min="16126" max="16130" width="11.42578125" style="71"/>
    <col min="16131" max="16131" width="74.7109375" style="71" customWidth="1"/>
    <col min="16132" max="16132" width="3.28515625" style="71" customWidth="1"/>
    <col min="16133" max="16133" width="25.7109375" style="71" customWidth="1"/>
    <col min="16134" max="16375" width="11.42578125" style="71"/>
    <col min="16376" max="16376" width="3.28515625" style="71" customWidth="1"/>
    <col min="16377" max="16377" width="70.7109375" style="71" customWidth="1"/>
    <col min="16378" max="16378" width="25.7109375" style="71" customWidth="1"/>
    <col min="16379" max="16379" width="3.28515625" style="71" customWidth="1"/>
    <col min="16380" max="16380" width="23.28515625" style="71" customWidth="1"/>
    <col min="16381" max="16381" width="3.28515625" style="71" customWidth="1"/>
    <col min="16382" max="16384" width="11.42578125" style="71"/>
  </cols>
  <sheetData>
    <row r="1" spans="2:6" s="70" customFormat="1" ht="30" customHeight="1" x14ac:dyDescent="0.2">
      <c r="B1" s="68" t="s">
        <v>146</v>
      </c>
      <c r="C1" s="68"/>
      <c r="D1" s="69"/>
      <c r="E1" s="69"/>
    </row>
    <row r="2" spans="2:6" s="70" customFormat="1" ht="30" customHeight="1" x14ac:dyDescent="0.2">
      <c r="B2" s="68"/>
      <c r="C2" s="68"/>
      <c r="D2" s="69"/>
      <c r="E2" s="69"/>
    </row>
    <row r="4" spans="2:6" ht="23.25" x14ac:dyDescent="0.2">
      <c r="B4" s="20" t="s">
        <v>147</v>
      </c>
      <c r="C4" s="20"/>
    </row>
    <row r="5" spans="2:6" s="114" customFormat="1" ht="18.75" thickBot="1" x14ac:dyDescent="0.3"/>
    <row r="6" spans="2:6" s="114" customFormat="1" ht="18" x14ac:dyDescent="0.25">
      <c r="B6" s="115" t="s">
        <v>29</v>
      </c>
      <c r="C6" s="115"/>
      <c r="E6" s="236"/>
      <c r="F6" s="237"/>
    </row>
    <row r="7" spans="2:6" s="114" customFormat="1" ht="18" x14ac:dyDescent="0.25">
      <c r="B7" s="115" t="s">
        <v>30</v>
      </c>
      <c r="C7" s="115"/>
      <c r="E7" s="238"/>
      <c r="F7" s="239"/>
    </row>
    <row r="8" spans="2:6" s="114" customFormat="1" ht="18" x14ac:dyDescent="0.25">
      <c r="B8" s="116" t="s">
        <v>31</v>
      </c>
      <c r="C8" s="116"/>
      <c r="E8" s="238"/>
      <c r="F8" s="239"/>
    </row>
    <row r="9" spans="2:6" s="114" customFormat="1" ht="18" x14ac:dyDescent="0.25">
      <c r="B9" s="116" t="s">
        <v>32</v>
      </c>
      <c r="C9" s="116"/>
      <c r="E9" s="238"/>
      <c r="F9" s="239"/>
    </row>
    <row r="10" spans="2:6" s="114" customFormat="1" ht="18.75" thickBot="1" x14ac:dyDescent="0.3">
      <c r="B10" s="117" t="s">
        <v>142</v>
      </c>
      <c r="C10" s="117"/>
      <c r="E10" s="240"/>
      <c r="F10" s="241"/>
    </row>
    <row r="11" spans="2:6" s="114" customFormat="1" ht="18" x14ac:dyDescent="0.25"/>
    <row r="12" spans="2:6" s="114" customFormat="1" ht="18.75" thickBot="1" x14ac:dyDescent="0.3"/>
    <row r="13" spans="2:6" s="119" customFormat="1" ht="18" x14ac:dyDescent="0.25">
      <c r="B13" s="118" t="s">
        <v>36</v>
      </c>
      <c r="C13" s="118"/>
      <c r="E13" s="120"/>
      <c r="F13" s="121"/>
    </row>
    <row r="14" spans="2:6" s="119" customFormat="1" ht="18" x14ac:dyDescent="0.25">
      <c r="B14" s="118" t="s">
        <v>87</v>
      </c>
      <c r="C14" s="118"/>
      <c r="E14" s="122"/>
      <c r="F14" s="121"/>
    </row>
    <row r="15" spans="2:6" s="119" customFormat="1" ht="18.75" thickBot="1" x14ac:dyDescent="0.3">
      <c r="B15" s="114" t="s">
        <v>158</v>
      </c>
      <c r="C15" s="118"/>
      <c r="E15" s="258"/>
      <c r="F15" s="121"/>
    </row>
    <row r="16" spans="2:6" customFormat="1" ht="17.25" customHeight="1" x14ac:dyDescent="0.2"/>
    <row r="17" spans="2:15" customFormat="1" ht="18.75" thickBot="1" x14ac:dyDescent="0.25">
      <c r="B17" s="257" t="s">
        <v>159</v>
      </c>
    </row>
    <row r="18" spans="2:15" s="119" customFormat="1" ht="24" customHeight="1" x14ac:dyDescent="0.25">
      <c r="B18" s="235" t="s">
        <v>160</v>
      </c>
      <c r="C18" s="123"/>
      <c r="E18" s="259"/>
      <c r="F18" s="121"/>
    </row>
    <row r="19" spans="2:15" s="119" customFormat="1" ht="36" x14ac:dyDescent="0.25">
      <c r="B19" s="117" t="s">
        <v>161</v>
      </c>
      <c r="C19" s="117"/>
      <c r="E19" s="226"/>
      <c r="F19" s="121"/>
    </row>
    <row r="20" spans="2:15" s="119" customFormat="1" ht="18" customHeight="1" thickBot="1" x14ac:dyDescent="0.3">
      <c r="B20" s="117" t="s">
        <v>157</v>
      </c>
      <c r="C20" s="117"/>
      <c r="E20" s="225"/>
      <c r="F20" s="121"/>
    </row>
    <row r="21" spans="2:15" s="119" customFormat="1" ht="18" customHeight="1" thickBot="1" x14ac:dyDescent="0.3">
      <c r="B21" s="124"/>
      <c r="C21" s="124"/>
      <c r="E21" s="125"/>
      <c r="F21" s="125"/>
    </row>
    <row r="22" spans="2:15" s="119" customFormat="1" ht="18" customHeight="1" x14ac:dyDescent="0.25">
      <c r="B22" s="117" t="s">
        <v>75</v>
      </c>
      <c r="C22" s="117"/>
      <c r="E22" s="126"/>
      <c r="F22" s="125"/>
    </row>
    <row r="23" spans="2:15" s="119" customFormat="1" ht="18" customHeight="1" x14ac:dyDescent="0.25">
      <c r="B23" s="117" t="s">
        <v>76</v>
      </c>
      <c r="C23" s="117"/>
      <c r="E23" s="127"/>
      <c r="F23" s="125"/>
    </row>
    <row r="24" spans="2:15" s="119" customFormat="1" ht="18" customHeight="1" x14ac:dyDescent="0.25">
      <c r="B24" s="117" t="s">
        <v>77</v>
      </c>
      <c r="C24" s="117"/>
      <c r="E24" s="127"/>
      <c r="F24" s="125"/>
    </row>
    <row r="25" spans="2:15" s="119" customFormat="1" ht="18" customHeight="1" x14ac:dyDescent="0.25">
      <c r="B25" s="117" t="s">
        <v>78</v>
      </c>
      <c r="C25" s="117"/>
      <c r="E25" s="127"/>
      <c r="F25" s="125"/>
    </row>
    <row r="26" spans="2:15" s="119" customFormat="1" ht="18" customHeight="1" thickBot="1" x14ac:dyDescent="0.3">
      <c r="B26" s="117" t="s">
        <v>79</v>
      </c>
      <c r="C26" s="117"/>
      <c r="E26" s="128"/>
      <c r="F26" s="125"/>
    </row>
    <row r="27" spans="2:15" s="119" customFormat="1" ht="15.75" customHeight="1" x14ac:dyDescent="0.25">
      <c r="B27" s="117"/>
      <c r="C27" s="117"/>
      <c r="E27" s="114"/>
      <c r="F27" s="125"/>
    </row>
    <row r="28" spans="2:15" s="114" customFormat="1" ht="18" x14ac:dyDescent="0.25">
      <c r="B28" s="129"/>
      <c r="C28" s="129"/>
      <c r="H28" s="119"/>
      <c r="I28" s="119"/>
      <c r="J28" s="119"/>
      <c r="K28" s="119"/>
      <c r="L28" s="119"/>
      <c r="M28" s="119"/>
      <c r="N28" s="119"/>
      <c r="O28" s="119"/>
    </row>
    <row r="29" spans="2:15" ht="26.25" x14ac:dyDescent="0.45">
      <c r="B29" s="113" t="s">
        <v>148</v>
      </c>
      <c r="C29" s="113"/>
      <c r="D29" s="73"/>
      <c r="H29" s="72"/>
      <c r="I29" s="72"/>
      <c r="J29" s="72"/>
      <c r="K29" s="72"/>
      <c r="L29" s="72"/>
      <c r="M29" s="72"/>
      <c r="N29" s="72"/>
      <c r="O29" s="72"/>
    </row>
    <row r="30" spans="2:15" s="114" customFormat="1" ht="18" x14ac:dyDescent="0.25">
      <c r="B30" s="130"/>
      <c r="C30" s="130"/>
      <c r="D30" s="130"/>
      <c r="H30" s="119"/>
      <c r="I30" s="119"/>
      <c r="J30" s="119"/>
      <c r="K30" s="119"/>
      <c r="L30" s="119"/>
      <c r="M30" s="119"/>
      <c r="N30" s="119"/>
      <c r="O30" s="119"/>
    </row>
    <row r="31" spans="2:15" s="114" customFormat="1" ht="18" x14ac:dyDescent="0.25">
      <c r="B31" s="130"/>
      <c r="C31" s="130"/>
      <c r="D31" s="130"/>
      <c r="H31" s="119"/>
      <c r="I31" s="119"/>
      <c r="J31" s="119"/>
      <c r="K31" s="119"/>
      <c r="L31" s="119"/>
      <c r="M31" s="119"/>
      <c r="N31" s="119"/>
      <c r="O31" s="119"/>
    </row>
    <row r="32" spans="2:15" s="114" customFormat="1" ht="18" x14ac:dyDescent="0.25">
      <c r="B32" s="114" t="str">
        <f>IF($E$13="Nein","","Ausgangsniveau der Erlösobergrenze")</f>
        <v>Ausgangsniveau der Erlösobergrenze</v>
      </c>
      <c r="D32" s="231"/>
      <c r="E32" s="223">
        <f>IF($E$13="Nein","",$E$14)</f>
        <v>0</v>
      </c>
      <c r="H32" s="119"/>
      <c r="I32" s="119"/>
      <c r="J32" s="119"/>
      <c r="K32" s="119"/>
      <c r="L32" s="119"/>
      <c r="M32" s="119"/>
      <c r="N32" s="119"/>
      <c r="O32" s="119"/>
    </row>
    <row r="33" spans="2:15" s="114" customFormat="1" ht="18" x14ac:dyDescent="0.25">
      <c r="D33" s="232" t="str">
        <f>IF($E$13="Nein","","x")</f>
        <v>x</v>
      </c>
      <c r="E33" s="222">
        <f>IF($E$13="Nein","",0.05)</f>
        <v>0.05</v>
      </c>
    </row>
    <row r="34" spans="2:15" s="114" customFormat="1" ht="18" x14ac:dyDescent="0.25">
      <c r="B34" s="114" t="str">
        <f>IF($E$13="Ja","","Dauerhaft nicht beeinflussbare Kosten lt. Ergebnismitteilung im Basisjahr")</f>
        <v>Dauerhaft nicht beeinflussbare Kosten lt. Ergebnismitteilung im Basisjahr</v>
      </c>
      <c r="D34" s="233"/>
      <c r="E34" s="210">
        <f>ROUND(IF($E$13="Nein",E18,E32*E33),2)</f>
        <v>0</v>
      </c>
    </row>
    <row r="35" spans="2:15" s="114" customFormat="1" ht="18" x14ac:dyDescent="0.25">
      <c r="B35" s="114" t="s">
        <v>158</v>
      </c>
      <c r="D35" s="234"/>
      <c r="E35" s="210" t="str">
        <f>IF(E13="ja",E15,"")</f>
        <v/>
      </c>
    </row>
    <row r="36" spans="2:15" s="114" customFormat="1" ht="18.75" thickBot="1" x14ac:dyDescent="0.3">
      <c r="B36" s="129"/>
      <c r="C36" s="129"/>
      <c r="D36" s="221"/>
      <c r="E36" s="221">
        <f>IF(E13="ja",E34+E35,E34)</f>
        <v>0</v>
      </c>
    </row>
    <row r="37" spans="2:15" s="114" customFormat="1" ht="18.75" thickTop="1" x14ac:dyDescent="0.25">
      <c r="B37" s="129"/>
      <c r="C37" s="129"/>
      <c r="D37" s="119"/>
      <c r="E37" s="132"/>
    </row>
    <row r="38" spans="2:15" s="114" customFormat="1" ht="18" x14ac:dyDescent="0.25">
      <c r="B38" s="129"/>
      <c r="C38" s="129"/>
      <c r="I38" s="119"/>
      <c r="J38" s="119"/>
      <c r="K38" s="119"/>
      <c r="L38" s="119"/>
      <c r="M38" s="119"/>
      <c r="N38" s="119"/>
      <c r="O38" s="119"/>
    </row>
    <row r="39" spans="2:15" ht="26.25" x14ac:dyDescent="0.45">
      <c r="B39" s="113" t="s">
        <v>149</v>
      </c>
      <c r="C39" s="113"/>
      <c r="D39" s="73"/>
      <c r="I39" s="72"/>
      <c r="J39" s="72"/>
      <c r="K39" s="72"/>
      <c r="L39" s="72"/>
      <c r="M39" s="72"/>
      <c r="N39" s="72"/>
      <c r="O39" s="72"/>
    </row>
    <row r="40" spans="2:15" s="114" customFormat="1" ht="18" x14ac:dyDescent="0.25">
      <c r="B40" s="130"/>
      <c r="C40" s="130"/>
      <c r="D40" s="130"/>
      <c r="I40" s="119"/>
      <c r="J40" s="119"/>
      <c r="K40" s="119"/>
      <c r="L40" s="119"/>
      <c r="M40" s="119"/>
      <c r="N40" s="119"/>
      <c r="O40" s="119"/>
    </row>
    <row r="41" spans="2:15" s="114" customFormat="1" ht="18" x14ac:dyDescent="0.25">
      <c r="B41" s="130"/>
      <c r="C41" s="130"/>
      <c r="D41" s="191"/>
      <c r="E41" s="216">
        <v>2018</v>
      </c>
      <c r="F41" s="193">
        <v>2019</v>
      </c>
      <c r="G41" s="192">
        <v>2020</v>
      </c>
      <c r="H41" s="216">
        <v>2021</v>
      </c>
      <c r="I41" s="193">
        <v>2022</v>
      </c>
      <c r="J41" s="119"/>
      <c r="K41" s="119"/>
      <c r="L41" s="119"/>
      <c r="M41" s="119"/>
      <c r="N41" s="119"/>
      <c r="O41" s="119"/>
    </row>
    <row r="42" spans="2:15" s="114" customFormat="1" ht="18" x14ac:dyDescent="0.25">
      <c r="B42" s="114" t="s">
        <v>81</v>
      </c>
      <c r="D42" s="205"/>
      <c r="E42" s="217">
        <f>$E$14</f>
        <v>0</v>
      </c>
      <c r="F42" s="208">
        <f>$E$14</f>
        <v>0</v>
      </c>
      <c r="G42" s="194">
        <f t="shared" ref="G42:I42" si="0">$E$14</f>
        <v>0</v>
      </c>
      <c r="H42" s="217">
        <f t="shared" si="0"/>
        <v>0</v>
      </c>
      <c r="I42" s="208">
        <f t="shared" si="0"/>
        <v>0</v>
      </c>
      <c r="J42" s="119"/>
      <c r="K42" s="119"/>
      <c r="L42" s="119"/>
      <c r="M42" s="119"/>
      <c r="N42" s="119"/>
      <c r="O42" s="119"/>
    </row>
    <row r="43" spans="2:15" s="114" customFormat="1" ht="18" x14ac:dyDescent="0.25">
      <c r="B43" s="114" t="s">
        <v>123</v>
      </c>
      <c r="D43" s="205" t="s">
        <v>82</v>
      </c>
      <c r="E43" s="217">
        <f>$E$36</f>
        <v>0</v>
      </c>
      <c r="F43" s="208">
        <f t="shared" ref="F43:I43" si="1">$E$36</f>
        <v>0</v>
      </c>
      <c r="G43" s="194">
        <f t="shared" si="1"/>
        <v>0</v>
      </c>
      <c r="H43" s="217">
        <f t="shared" si="1"/>
        <v>0</v>
      </c>
      <c r="I43" s="208">
        <f t="shared" si="1"/>
        <v>0</v>
      </c>
      <c r="J43" s="119"/>
      <c r="K43" s="119"/>
      <c r="L43" s="119"/>
      <c r="M43" s="119"/>
      <c r="N43" s="119"/>
      <c r="O43" s="119"/>
    </row>
    <row r="44" spans="2:15" s="114" customFormat="1" ht="18" x14ac:dyDescent="0.25">
      <c r="B44" s="114" t="s">
        <v>88</v>
      </c>
      <c r="D44" s="206" t="s">
        <v>82</v>
      </c>
      <c r="E44" s="218">
        <f>E22</f>
        <v>0</v>
      </c>
      <c r="F44" s="209">
        <f>E23</f>
        <v>0</v>
      </c>
      <c r="G44" s="195">
        <f>E24</f>
        <v>0</v>
      </c>
      <c r="H44" s="218">
        <f>E25</f>
        <v>0</v>
      </c>
      <c r="I44" s="209">
        <f>E26</f>
        <v>0</v>
      </c>
      <c r="J44" s="119"/>
      <c r="K44" s="119"/>
      <c r="L44" s="119"/>
      <c r="M44" s="119"/>
      <c r="N44" s="119"/>
      <c r="O44" s="119"/>
    </row>
    <row r="45" spans="2:15" s="114" customFormat="1" ht="18" x14ac:dyDescent="0.25">
      <c r="B45" s="114" t="s">
        <v>83</v>
      </c>
      <c r="D45" s="205"/>
      <c r="E45" s="219">
        <f>E42-E43-E44</f>
        <v>0</v>
      </c>
      <c r="F45" s="210">
        <f>F42-F43-F44</f>
        <v>0</v>
      </c>
      <c r="G45" s="196">
        <f t="shared" ref="G45:I45" si="2">G42-G43-G44</f>
        <v>0</v>
      </c>
      <c r="H45" s="219">
        <f t="shared" si="2"/>
        <v>0</v>
      </c>
      <c r="I45" s="210">
        <f t="shared" si="2"/>
        <v>0</v>
      </c>
      <c r="J45" s="119"/>
      <c r="K45" s="119"/>
      <c r="L45" s="119"/>
      <c r="M45" s="119"/>
      <c r="N45" s="119"/>
      <c r="O45" s="119"/>
    </row>
    <row r="46" spans="2:15" s="114" customFormat="1" ht="18" x14ac:dyDescent="0.25">
      <c r="B46" s="133" t="s">
        <v>84</v>
      </c>
      <c r="C46" s="133"/>
      <c r="D46" s="205" t="s">
        <v>85</v>
      </c>
      <c r="E46" s="220">
        <f>IF($E$13="Nein",E19,93.46%)</f>
        <v>0.93459999999999999</v>
      </c>
      <c r="F46" s="211">
        <f>IF($E$13="Nein",E19,93.46%)</f>
        <v>0.93459999999999999</v>
      </c>
      <c r="G46" s="197">
        <f>IF($E$13="Nein",E19,93.46%)</f>
        <v>0.93459999999999999</v>
      </c>
      <c r="H46" s="220">
        <f>IF($E$13="Nein",E19,93.46%)</f>
        <v>0.93459999999999999</v>
      </c>
      <c r="I46" s="211">
        <f>IF($E$13="Nein",E19,93.46%)</f>
        <v>0.93459999999999999</v>
      </c>
      <c r="J46" s="119"/>
      <c r="K46" s="119"/>
      <c r="L46" s="119"/>
      <c r="N46" s="119"/>
      <c r="O46" s="119"/>
    </row>
    <row r="47" spans="2:15" s="114" customFormat="1" ht="18.75" thickBot="1" x14ac:dyDescent="0.3">
      <c r="B47" s="129"/>
      <c r="C47" s="129"/>
      <c r="D47" s="207"/>
      <c r="E47" s="221">
        <f>ROUND(E45*E46,2)</f>
        <v>0</v>
      </c>
      <c r="F47" s="212">
        <f>F45*F46</f>
        <v>0</v>
      </c>
      <c r="G47" s="198">
        <f t="shared" ref="G47:I47" si="3">G45*G46</f>
        <v>0</v>
      </c>
      <c r="H47" s="221">
        <f t="shared" si="3"/>
        <v>0</v>
      </c>
      <c r="I47" s="212">
        <f t="shared" si="3"/>
        <v>0</v>
      </c>
      <c r="J47" s="119"/>
      <c r="K47" s="119"/>
      <c r="L47" s="119"/>
      <c r="M47" s="119"/>
      <c r="N47" s="119"/>
      <c r="O47" s="119"/>
    </row>
    <row r="48" spans="2:15" s="114" customFormat="1" ht="18.75" thickTop="1" x14ac:dyDescent="0.25">
      <c r="B48" s="129"/>
      <c r="C48" s="129"/>
      <c r="D48" s="119"/>
      <c r="E48" s="132"/>
      <c r="I48" s="119"/>
      <c r="J48" s="119"/>
      <c r="K48" s="119"/>
      <c r="L48" s="119"/>
      <c r="M48" s="119"/>
      <c r="N48" s="119"/>
      <c r="O48" s="119"/>
    </row>
    <row r="49" spans="1:257" s="114" customFormat="1" ht="18" x14ac:dyDescent="0.25">
      <c r="B49" s="129"/>
      <c r="C49" s="129"/>
      <c r="I49" s="119"/>
      <c r="J49" s="119"/>
      <c r="K49" s="119"/>
      <c r="L49" s="119"/>
      <c r="M49" s="119"/>
      <c r="N49" s="119"/>
      <c r="O49" s="119"/>
    </row>
    <row r="50" spans="1:257" ht="26.25" x14ac:dyDescent="0.45">
      <c r="B50" s="113" t="s">
        <v>150</v>
      </c>
      <c r="C50" s="113"/>
      <c r="I50" s="72"/>
      <c r="J50" s="72"/>
      <c r="K50" s="72"/>
      <c r="L50" s="72"/>
      <c r="M50" s="72"/>
      <c r="N50" s="72"/>
      <c r="O50" s="72"/>
    </row>
    <row r="51" spans="1:257" s="114" customFormat="1" ht="18" x14ac:dyDescent="0.25">
      <c r="B51" s="114" t="s">
        <v>81</v>
      </c>
      <c r="D51" s="214"/>
      <c r="E51" s="224">
        <f>$E$14</f>
        <v>0</v>
      </c>
      <c r="F51" s="224">
        <f t="shared" ref="F51:I51" si="4">$E$14</f>
        <v>0</v>
      </c>
      <c r="G51" s="213">
        <f t="shared" si="4"/>
        <v>0</v>
      </c>
      <c r="H51" s="224">
        <f t="shared" si="4"/>
        <v>0</v>
      </c>
      <c r="I51" s="215">
        <f t="shared" si="4"/>
        <v>0</v>
      </c>
      <c r="J51" s="119"/>
      <c r="K51" s="119"/>
      <c r="L51" s="119"/>
      <c r="M51" s="119"/>
      <c r="N51" s="119"/>
      <c r="O51" s="119"/>
    </row>
    <row r="52" spans="1:257" s="114" customFormat="1" ht="18" x14ac:dyDescent="0.25">
      <c r="B52" s="114" t="s">
        <v>123</v>
      </c>
      <c r="D52" s="205" t="s">
        <v>82</v>
      </c>
      <c r="E52" s="217">
        <f>$E$36</f>
        <v>0</v>
      </c>
      <c r="F52" s="217">
        <f t="shared" ref="F52:I52" si="5">$E$36</f>
        <v>0</v>
      </c>
      <c r="G52" s="199">
        <f t="shared" si="5"/>
        <v>0</v>
      </c>
      <c r="H52" s="217">
        <f t="shared" si="5"/>
        <v>0</v>
      </c>
      <c r="I52" s="208">
        <f t="shared" si="5"/>
        <v>0</v>
      </c>
      <c r="J52" s="119"/>
      <c r="K52" s="119"/>
      <c r="L52" s="119"/>
      <c r="M52" s="119"/>
      <c r="N52" s="119"/>
      <c r="O52" s="119"/>
    </row>
    <row r="53" spans="1:257" s="114" customFormat="1" ht="18" x14ac:dyDescent="0.25">
      <c r="B53" s="114" t="s">
        <v>88</v>
      </c>
      <c r="D53" s="205" t="s">
        <v>82</v>
      </c>
      <c r="E53" s="217">
        <f>E22</f>
        <v>0</v>
      </c>
      <c r="F53" s="217">
        <f>E23</f>
        <v>0</v>
      </c>
      <c r="G53" s="199">
        <f>E24</f>
        <v>0</v>
      </c>
      <c r="H53" s="217">
        <f>E25</f>
        <v>0</v>
      </c>
      <c r="I53" s="208">
        <f>E26</f>
        <v>0</v>
      </c>
      <c r="J53" s="119"/>
      <c r="K53" s="119"/>
      <c r="L53" s="119"/>
      <c r="N53" s="119"/>
      <c r="O53" s="119"/>
    </row>
    <row r="54" spans="1:257" s="114" customFormat="1" ht="18" x14ac:dyDescent="0.25">
      <c r="B54" s="114" t="s">
        <v>86</v>
      </c>
      <c r="D54" s="205" t="s">
        <v>82</v>
      </c>
      <c r="E54" s="217">
        <f>E47</f>
        <v>0</v>
      </c>
      <c r="F54" s="217">
        <f>F47</f>
        <v>0</v>
      </c>
      <c r="G54" s="199">
        <f t="shared" ref="G54:I54" si="6">G47</f>
        <v>0</v>
      </c>
      <c r="H54" s="217">
        <f t="shared" si="6"/>
        <v>0</v>
      </c>
      <c r="I54" s="208">
        <f t="shared" si="6"/>
        <v>0</v>
      </c>
    </row>
    <row r="55" spans="1:257" s="114" customFormat="1" ht="18.75" thickBot="1" x14ac:dyDescent="0.3">
      <c r="B55" s="129"/>
      <c r="C55" s="129"/>
      <c r="D55" s="207"/>
      <c r="E55" s="221">
        <f>ROUND(E51-E52-E53-E54,2)</f>
        <v>0</v>
      </c>
      <c r="F55" s="221">
        <f t="shared" ref="F55:I55" si="7">ROUND(F51-F52-F53-F54,2)</f>
        <v>0</v>
      </c>
      <c r="G55" s="198">
        <f t="shared" si="7"/>
        <v>0</v>
      </c>
      <c r="H55" s="221">
        <f t="shared" si="7"/>
        <v>0</v>
      </c>
      <c r="I55" s="212">
        <f t="shared" si="7"/>
        <v>0</v>
      </c>
    </row>
    <row r="56" spans="1:257" s="114" customFormat="1" ht="18.75" thickTop="1" x14ac:dyDescent="0.25">
      <c r="B56" s="129"/>
      <c r="C56" s="129"/>
    </row>
    <row r="57" spans="1:257" s="114" customFormat="1" ht="18" x14ac:dyDescent="0.25">
      <c r="E57" s="131"/>
    </row>
    <row r="58" spans="1:257" s="114" customFormat="1" ht="18" x14ac:dyDescent="0.25">
      <c r="B58" s="134" t="s">
        <v>35</v>
      </c>
      <c r="C58" s="134"/>
      <c r="D58" s="135"/>
      <c r="E58" s="136"/>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c r="AQ58" s="137"/>
      <c r="AR58" s="137"/>
      <c r="AS58" s="137"/>
      <c r="AT58" s="137"/>
      <c r="AU58" s="137"/>
      <c r="AV58" s="137"/>
      <c r="AW58" s="137"/>
      <c r="AX58" s="137"/>
      <c r="AY58" s="137"/>
      <c r="AZ58" s="137"/>
      <c r="BA58" s="137"/>
      <c r="BB58" s="137"/>
      <c r="BC58" s="137"/>
      <c r="BD58" s="137"/>
      <c r="BE58" s="137"/>
      <c r="BF58" s="137"/>
      <c r="BG58" s="137"/>
      <c r="BH58" s="137"/>
      <c r="BI58" s="137"/>
      <c r="BJ58" s="137"/>
      <c r="BK58" s="137"/>
      <c r="BL58" s="137"/>
      <c r="BM58" s="137"/>
      <c r="BN58" s="137"/>
      <c r="BO58" s="137"/>
      <c r="BP58" s="137"/>
      <c r="BQ58" s="137"/>
      <c r="BR58" s="137"/>
      <c r="BS58" s="137"/>
      <c r="BT58" s="137"/>
      <c r="BU58" s="137"/>
      <c r="BV58" s="137"/>
      <c r="BW58" s="137"/>
      <c r="BX58" s="137"/>
      <c r="BY58" s="137"/>
      <c r="BZ58" s="137"/>
      <c r="CA58" s="137"/>
      <c r="CB58" s="137"/>
      <c r="CC58" s="137"/>
      <c r="CD58" s="137"/>
      <c r="CE58" s="137"/>
      <c r="CF58" s="137"/>
      <c r="CG58" s="137"/>
      <c r="CH58" s="137"/>
      <c r="CI58" s="137"/>
      <c r="CJ58" s="137"/>
      <c r="CK58" s="137"/>
      <c r="CL58" s="137"/>
      <c r="CM58" s="137"/>
      <c r="CN58" s="137"/>
      <c r="CO58" s="137"/>
      <c r="CP58" s="137"/>
      <c r="CQ58" s="137"/>
      <c r="CR58" s="137"/>
      <c r="CS58" s="137"/>
      <c r="CT58" s="137"/>
      <c r="CU58" s="137"/>
      <c r="CV58" s="137"/>
      <c r="CW58" s="137"/>
      <c r="CX58" s="137"/>
      <c r="CY58" s="137"/>
      <c r="CZ58" s="137"/>
      <c r="DA58" s="137"/>
      <c r="DB58" s="137"/>
      <c r="DC58" s="137"/>
      <c r="DD58" s="137"/>
      <c r="DE58" s="137"/>
      <c r="DF58" s="137"/>
      <c r="DG58" s="137"/>
      <c r="DH58" s="137"/>
      <c r="DI58" s="137"/>
      <c r="DJ58" s="137"/>
      <c r="DK58" s="137"/>
      <c r="DL58" s="137"/>
      <c r="DM58" s="137"/>
      <c r="DN58" s="137"/>
      <c r="DO58" s="137"/>
      <c r="DP58" s="137"/>
      <c r="DQ58" s="137"/>
      <c r="DR58" s="137"/>
      <c r="DS58" s="137"/>
      <c r="DT58" s="137"/>
      <c r="DU58" s="137"/>
      <c r="DV58" s="137"/>
      <c r="DW58" s="137"/>
      <c r="DX58" s="137"/>
      <c r="DY58" s="137"/>
      <c r="DZ58" s="137"/>
      <c r="EA58" s="137"/>
      <c r="EB58" s="137"/>
      <c r="EC58" s="137"/>
      <c r="ED58" s="137"/>
      <c r="EE58" s="137"/>
      <c r="EF58" s="137"/>
      <c r="EG58" s="137"/>
      <c r="EH58" s="137"/>
      <c r="EI58" s="137"/>
      <c r="EJ58" s="137"/>
      <c r="EK58" s="137"/>
      <c r="EL58" s="137"/>
      <c r="EM58" s="137"/>
      <c r="EN58" s="137"/>
      <c r="EO58" s="137"/>
      <c r="EP58" s="137"/>
      <c r="EQ58" s="137"/>
      <c r="ER58" s="137"/>
      <c r="ES58" s="137"/>
      <c r="ET58" s="137"/>
      <c r="EU58" s="137"/>
      <c r="EV58" s="137"/>
      <c r="EW58" s="137"/>
      <c r="EX58" s="137"/>
      <c r="EY58" s="137"/>
      <c r="EZ58" s="137"/>
      <c r="FA58" s="137"/>
      <c r="FB58" s="137"/>
      <c r="FC58" s="137"/>
      <c r="FD58" s="137"/>
      <c r="FE58" s="137"/>
      <c r="FF58" s="137"/>
      <c r="FG58" s="137"/>
      <c r="FH58" s="137"/>
      <c r="FI58" s="137"/>
      <c r="FJ58" s="137"/>
      <c r="FK58" s="137"/>
      <c r="FL58" s="137"/>
      <c r="FM58" s="137"/>
      <c r="FN58" s="137"/>
      <c r="FO58" s="137"/>
      <c r="FP58" s="137"/>
      <c r="FQ58" s="137"/>
      <c r="FR58" s="137"/>
      <c r="FS58" s="137"/>
      <c r="FT58" s="137"/>
      <c r="FU58" s="137"/>
      <c r="FV58" s="137"/>
      <c r="FW58" s="137"/>
      <c r="FX58" s="137"/>
      <c r="FY58" s="137"/>
      <c r="FZ58" s="137"/>
      <c r="GA58" s="137"/>
      <c r="GB58" s="137"/>
      <c r="GC58" s="137"/>
      <c r="GD58" s="137"/>
      <c r="GE58" s="137"/>
      <c r="GF58" s="137"/>
      <c r="GG58" s="137"/>
      <c r="GH58" s="137"/>
      <c r="GI58" s="137"/>
      <c r="GJ58" s="137"/>
      <c r="GK58" s="137"/>
      <c r="GL58" s="137"/>
      <c r="GM58" s="137"/>
      <c r="GN58" s="137"/>
      <c r="GO58" s="137"/>
      <c r="GP58" s="137"/>
      <c r="GQ58" s="137"/>
      <c r="GR58" s="137"/>
      <c r="GS58" s="137"/>
      <c r="GT58" s="137"/>
      <c r="GU58" s="137"/>
      <c r="GV58" s="137"/>
      <c r="GW58" s="137"/>
      <c r="GX58" s="137"/>
      <c r="GY58" s="137"/>
      <c r="GZ58" s="137"/>
      <c r="HA58" s="137"/>
      <c r="HB58" s="137"/>
      <c r="HC58" s="137"/>
      <c r="HD58" s="137"/>
      <c r="HE58" s="137"/>
      <c r="HF58" s="137"/>
      <c r="HG58" s="137"/>
      <c r="HH58" s="137"/>
      <c r="HI58" s="137"/>
      <c r="HJ58" s="137"/>
      <c r="HK58" s="137"/>
      <c r="HL58" s="137"/>
      <c r="HM58" s="137"/>
      <c r="HN58" s="137"/>
      <c r="HO58" s="137"/>
      <c r="HP58" s="137"/>
      <c r="HQ58" s="137"/>
      <c r="HR58" s="137"/>
      <c r="HS58" s="137"/>
      <c r="HT58" s="137"/>
      <c r="HU58" s="137"/>
      <c r="HV58" s="137"/>
      <c r="HW58" s="137"/>
      <c r="HX58" s="137"/>
      <c r="HY58" s="137"/>
      <c r="HZ58" s="137"/>
      <c r="IA58" s="137"/>
      <c r="IB58" s="137"/>
      <c r="IC58" s="137"/>
      <c r="ID58" s="137"/>
      <c r="IE58" s="137"/>
      <c r="IF58" s="137"/>
      <c r="IG58" s="137"/>
      <c r="IH58" s="137"/>
      <c r="II58" s="137"/>
      <c r="IJ58" s="137"/>
      <c r="IK58" s="137"/>
      <c r="IL58" s="137"/>
      <c r="IM58" s="137"/>
      <c r="IN58" s="137"/>
      <c r="IO58" s="137"/>
      <c r="IP58" s="137"/>
      <c r="IQ58" s="137"/>
      <c r="IR58" s="137"/>
      <c r="IS58" s="137"/>
      <c r="IT58" s="137"/>
      <c r="IU58" s="137"/>
      <c r="IV58" s="137"/>
      <c r="IW58" s="137"/>
    </row>
    <row r="59" spans="1:257" s="114" customFormat="1" ht="18" x14ac:dyDescent="0.25">
      <c r="A59" s="145"/>
      <c r="B59" s="115" t="s">
        <v>33</v>
      </c>
      <c r="C59" s="115"/>
      <c r="D59" s="135"/>
      <c r="E59" s="136"/>
    </row>
    <row r="60" spans="1:257" s="114" customFormat="1" ht="18" x14ac:dyDescent="0.25">
      <c r="A60" s="146"/>
      <c r="B60" s="115" t="s">
        <v>34</v>
      </c>
      <c r="C60" s="115"/>
      <c r="D60" s="135"/>
      <c r="E60" s="136"/>
    </row>
    <row r="61" spans="1:257" s="114" customFormat="1" ht="78.75" customHeight="1" x14ac:dyDescent="0.25">
      <c r="B61" s="138" t="s">
        <v>151</v>
      </c>
      <c r="C61" s="138"/>
      <c r="D61" s="138"/>
      <c r="E61" s="138"/>
    </row>
    <row r="62" spans="1:257" s="114" customFormat="1" ht="18" x14ac:dyDescent="0.25">
      <c r="B62" s="115"/>
      <c r="C62" s="115"/>
      <c r="D62" s="135"/>
      <c r="E62" s="136"/>
    </row>
    <row r="63" spans="1:257" s="114" customFormat="1" ht="18" x14ac:dyDescent="0.25">
      <c r="B63" s="139" t="s">
        <v>40</v>
      </c>
      <c r="C63" s="139"/>
      <c r="D63" s="260"/>
      <c r="E63" s="261" t="s">
        <v>162</v>
      </c>
    </row>
    <row r="64" spans="1:257" s="114" customFormat="1" ht="18" x14ac:dyDescent="0.25"/>
    <row r="65" s="114" customFormat="1" ht="18" x14ac:dyDescent="0.25"/>
    <row r="66" s="114" customFormat="1" ht="18" x14ac:dyDescent="0.25"/>
    <row r="67" s="114" customFormat="1" ht="18" x14ac:dyDescent="0.25"/>
    <row r="68" s="114" customFormat="1" ht="18" x14ac:dyDescent="0.25"/>
  </sheetData>
  <mergeCells count="5">
    <mergeCell ref="E6:F6"/>
    <mergeCell ref="E7:F7"/>
    <mergeCell ref="E8:F8"/>
    <mergeCell ref="E9:F9"/>
    <mergeCell ref="E10:F10"/>
  </mergeCells>
  <conditionalFormatting sqref="E18:E20">
    <cfRule type="expression" dxfId="15" priority="6">
      <formula>$E$13="Ja"</formula>
    </cfRule>
  </conditionalFormatting>
  <dataValidations count="2">
    <dataValidation type="list" allowBlank="1" showInputMessage="1" showErrorMessage="1" sqref="WVM983074 JA13:JA17 SW13:SW17 ACS13:ACS17 AMO13:AMO17 AWK13:AWK17 BGG13:BGG17 BQC13:BQC17 BZY13:BZY17 CJU13:CJU17 CTQ13:CTQ17 DDM13:DDM17 DNI13:DNI17 DXE13:DXE17 EHA13:EHA17 EQW13:EQW17 FAS13:FAS17 FKO13:FKO17 FUK13:FUK17 GEG13:GEG17 GOC13:GOC17 GXY13:GXY17 HHU13:HHU17 HRQ13:HRQ17 IBM13:IBM17 ILI13:ILI17 IVE13:IVE17 JFA13:JFA17 JOW13:JOW17 JYS13:JYS17 KIO13:KIO17 KSK13:KSK17 LCG13:LCG17 LMC13:LMC17 LVY13:LVY17 MFU13:MFU17 MPQ13:MPQ17 MZM13:MZM17 NJI13:NJI17 NTE13:NTE17 ODA13:ODA17 OMW13:OMW17 OWS13:OWS17 PGO13:PGO17 PQK13:PQK17 QAG13:QAG17 QKC13:QKC17 QTY13:QTY17 RDU13:RDU17 RNQ13:RNQ17 RXM13:RXM17 SHI13:SHI17 SRE13:SRE17 TBA13:TBA17 TKW13:TKW17 TUS13:TUS17 UEO13:UEO17 UOK13:UOK17 UYG13:UYG17 VIC13:VIC17 VRY13:VRY17 WBU13:WBU17 WLQ13:WLQ17 WVM13:WVM17 E65570 JA65570 SW65570 ACS65570 AMO65570 AWK65570 BGG65570 BQC65570 BZY65570 CJU65570 CTQ65570 DDM65570 DNI65570 DXE65570 EHA65570 EQW65570 FAS65570 FKO65570 FUK65570 GEG65570 GOC65570 GXY65570 HHU65570 HRQ65570 IBM65570 ILI65570 IVE65570 JFA65570 JOW65570 JYS65570 KIO65570 KSK65570 LCG65570 LMC65570 LVY65570 MFU65570 MPQ65570 MZM65570 NJI65570 NTE65570 ODA65570 OMW65570 OWS65570 PGO65570 PQK65570 QAG65570 QKC65570 QTY65570 RDU65570 RNQ65570 RXM65570 SHI65570 SRE65570 TBA65570 TKW65570 TUS65570 UEO65570 UOK65570 UYG65570 VIC65570 VRY65570 WBU65570 WLQ65570 WVM65570 E131106 JA131106 SW131106 ACS131106 AMO131106 AWK131106 BGG131106 BQC131106 BZY131106 CJU131106 CTQ131106 DDM131106 DNI131106 DXE131106 EHA131106 EQW131106 FAS131106 FKO131106 FUK131106 GEG131106 GOC131106 GXY131106 HHU131106 HRQ131106 IBM131106 ILI131106 IVE131106 JFA131106 JOW131106 JYS131106 KIO131106 KSK131106 LCG131106 LMC131106 LVY131106 MFU131106 MPQ131106 MZM131106 NJI131106 NTE131106 ODA131106 OMW131106 OWS131106 PGO131106 PQK131106 QAG131106 QKC131106 QTY131106 RDU131106 RNQ131106 RXM131106 SHI131106 SRE131106 TBA131106 TKW131106 TUS131106 UEO131106 UOK131106 UYG131106 VIC131106 VRY131106 WBU131106 WLQ131106 WVM131106 E196642 JA196642 SW196642 ACS196642 AMO196642 AWK196642 BGG196642 BQC196642 BZY196642 CJU196642 CTQ196642 DDM196642 DNI196642 DXE196642 EHA196642 EQW196642 FAS196642 FKO196642 FUK196642 GEG196642 GOC196642 GXY196642 HHU196642 HRQ196642 IBM196642 ILI196642 IVE196642 JFA196642 JOW196642 JYS196642 KIO196642 KSK196642 LCG196642 LMC196642 LVY196642 MFU196642 MPQ196642 MZM196642 NJI196642 NTE196642 ODA196642 OMW196642 OWS196642 PGO196642 PQK196642 QAG196642 QKC196642 QTY196642 RDU196642 RNQ196642 RXM196642 SHI196642 SRE196642 TBA196642 TKW196642 TUS196642 UEO196642 UOK196642 UYG196642 VIC196642 VRY196642 WBU196642 WLQ196642 WVM196642 E262178 JA262178 SW262178 ACS262178 AMO262178 AWK262178 BGG262178 BQC262178 BZY262178 CJU262178 CTQ262178 DDM262178 DNI262178 DXE262178 EHA262178 EQW262178 FAS262178 FKO262178 FUK262178 GEG262178 GOC262178 GXY262178 HHU262178 HRQ262178 IBM262178 ILI262178 IVE262178 JFA262178 JOW262178 JYS262178 KIO262178 KSK262178 LCG262178 LMC262178 LVY262178 MFU262178 MPQ262178 MZM262178 NJI262178 NTE262178 ODA262178 OMW262178 OWS262178 PGO262178 PQK262178 QAG262178 QKC262178 QTY262178 RDU262178 RNQ262178 RXM262178 SHI262178 SRE262178 TBA262178 TKW262178 TUS262178 UEO262178 UOK262178 UYG262178 VIC262178 VRY262178 WBU262178 WLQ262178 WVM262178 E327714 JA327714 SW327714 ACS327714 AMO327714 AWK327714 BGG327714 BQC327714 BZY327714 CJU327714 CTQ327714 DDM327714 DNI327714 DXE327714 EHA327714 EQW327714 FAS327714 FKO327714 FUK327714 GEG327714 GOC327714 GXY327714 HHU327714 HRQ327714 IBM327714 ILI327714 IVE327714 JFA327714 JOW327714 JYS327714 KIO327714 KSK327714 LCG327714 LMC327714 LVY327714 MFU327714 MPQ327714 MZM327714 NJI327714 NTE327714 ODA327714 OMW327714 OWS327714 PGO327714 PQK327714 QAG327714 QKC327714 QTY327714 RDU327714 RNQ327714 RXM327714 SHI327714 SRE327714 TBA327714 TKW327714 TUS327714 UEO327714 UOK327714 UYG327714 VIC327714 VRY327714 WBU327714 WLQ327714 WVM327714 E393250 JA393250 SW393250 ACS393250 AMO393250 AWK393250 BGG393250 BQC393250 BZY393250 CJU393250 CTQ393250 DDM393250 DNI393250 DXE393250 EHA393250 EQW393250 FAS393250 FKO393250 FUK393250 GEG393250 GOC393250 GXY393250 HHU393250 HRQ393250 IBM393250 ILI393250 IVE393250 JFA393250 JOW393250 JYS393250 KIO393250 KSK393250 LCG393250 LMC393250 LVY393250 MFU393250 MPQ393250 MZM393250 NJI393250 NTE393250 ODA393250 OMW393250 OWS393250 PGO393250 PQK393250 QAG393250 QKC393250 QTY393250 RDU393250 RNQ393250 RXM393250 SHI393250 SRE393250 TBA393250 TKW393250 TUS393250 UEO393250 UOK393250 UYG393250 VIC393250 VRY393250 WBU393250 WLQ393250 WVM393250 E458786 JA458786 SW458786 ACS458786 AMO458786 AWK458786 BGG458786 BQC458786 BZY458786 CJU458786 CTQ458786 DDM458786 DNI458786 DXE458786 EHA458786 EQW458786 FAS458786 FKO458786 FUK458786 GEG458786 GOC458786 GXY458786 HHU458786 HRQ458786 IBM458786 ILI458786 IVE458786 JFA458786 JOW458786 JYS458786 KIO458786 KSK458786 LCG458786 LMC458786 LVY458786 MFU458786 MPQ458786 MZM458786 NJI458786 NTE458786 ODA458786 OMW458786 OWS458786 PGO458786 PQK458786 QAG458786 QKC458786 QTY458786 RDU458786 RNQ458786 RXM458786 SHI458786 SRE458786 TBA458786 TKW458786 TUS458786 UEO458786 UOK458786 UYG458786 VIC458786 VRY458786 WBU458786 WLQ458786 WVM458786 E524322 JA524322 SW524322 ACS524322 AMO524322 AWK524322 BGG524322 BQC524322 BZY524322 CJU524322 CTQ524322 DDM524322 DNI524322 DXE524322 EHA524322 EQW524322 FAS524322 FKO524322 FUK524322 GEG524322 GOC524322 GXY524322 HHU524322 HRQ524322 IBM524322 ILI524322 IVE524322 JFA524322 JOW524322 JYS524322 KIO524322 KSK524322 LCG524322 LMC524322 LVY524322 MFU524322 MPQ524322 MZM524322 NJI524322 NTE524322 ODA524322 OMW524322 OWS524322 PGO524322 PQK524322 QAG524322 QKC524322 QTY524322 RDU524322 RNQ524322 RXM524322 SHI524322 SRE524322 TBA524322 TKW524322 TUS524322 UEO524322 UOK524322 UYG524322 VIC524322 VRY524322 WBU524322 WLQ524322 WVM524322 E589858 JA589858 SW589858 ACS589858 AMO589858 AWK589858 BGG589858 BQC589858 BZY589858 CJU589858 CTQ589858 DDM589858 DNI589858 DXE589858 EHA589858 EQW589858 FAS589858 FKO589858 FUK589858 GEG589858 GOC589858 GXY589858 HHU589858 HRQ589858 IBM589858 ILI589858 IVE589858 JFA589858 JOW589858 JYS589858 KIO589858 KSK589858 LCG589858 LMC589858 LVY589858 MFU589858 MPQ589858 MZM589858 NJI589858 NTE589858 ODA589858 OMW589858 OWS589858 PGO589858 PQK589858 QAG589858 QKC589858 QTY589858 RDU589858 RNQ589858 RXM589858 SHI589858 SRE589858 TBA589858 TKW589858 TUS589858 UEO589858 UOK589858 UYG589858 VIC589858 VRY589858 WBU589858 WLQ589858 WVM589858 E655394 JA655394 SW655394 ACS655394 AMO655394 AWK655394 BGG655394 BQC655394 BZY655394 CJU655394 CTQ655394 DDM655394 DNI655394 DXE655394 EHA655394 EQW655394 FAS655394 FKO655394 FUK655394 GEG655394 GOC655394 GXY655394 HHU655394 HRQ655394 IBM655394 ILI655394 IVE655394 JFA655394 JOW655394 JYS655394 KIO655394 KSK655394 LCG655394 LMC655394 LVY655394 MFU655394 MPQ655394 MZM655394 NJI655394 NTE655394 ODA655394 OMW655394 OWS655394 PGO655394 PQK655394 QAG655394 QKC655394 QTY655394 RDU655394 RNQ655394 RXM655394 SHI655394 SRE655394 TBA655394 TKW655394 TUS655394 UEO655394 UOK655394 UYG655394 VIC655394 VRY655394 WBU655394 WLQ655394 WVM655394 E720930 JA720930 SW720930 ACS720930 AMO720930 AWK720930 BGG720930 BQC720930 BZY720930 CJU720930 CTQ720930 DDM720930 DNI720930 DXE720930 EHA720930 EQW720930 FAS720930 FKO720930 FUK720930 GEG720930 GOC720930 GXY720930 HHU720930 HRQ720930 IBM720930 ILI720930 IVE720930 JFA720930 JOW720930 JYS720930 KIO720930 KSK720930 LCG720930 LMC720930 LVY720930 MFU720930 MPQ720930 MZM720930 NJI720930 NTE720930 ODA720930 OMW720930 OWS720930 PGO720930 PQK720930 QAG720930 QKC720930 QTY720930 RDU720930 RNQ720930 RXM720930 SHI720930 SRE720930 TBA720930 TKW720930 TUS720930 UEO720930 UOK720930 UYG720930 VIC720930 VRY720930 WBU720930 WLQ720930 WVM720930 E786466 JA786466 SW786466 ACS786466 AMO786466 AWK786466 BGG786466 BQC786466 BZY786466 CJU786466 CTQ786466 DDM786466 DNI786466 DXE786466 EHA786466 EQW786466 FAS786466 FKO786466 FUK786466 GEG786466 GOC786466 GXY786466 HHU786466 HRQ786466 IBM786466 ILI786466 IVE786466 JFA786466 JOW786466 JYS786466 KIO786466 KSK786466 LCG786466 LMC786466 LVY786466 MFU786466 MPQ786466 MZM786466 NJI786466 NTE786466 ODA786466 OMW786466 OWS786466 PGO786466 PQK786466 QAG786466 QKC786466 QTY786466 RDU786466 RNQ786466 RXM786466 SHI786466 SRE786466 TBA786466 TKW786466 TUS786466 UEO786466 UOK786466 UYG786466 VIC786466 VRY786466 WBU786466 WLQ786466 WVM786466 E852002 JA852002 SW852002 ACS852002 AMO852002 AWK852002 BGG852002 BQC852002 BZY852002 CJU852002 CTQ852002 DDM852002 DNI852002 DXE852002 EHA852002 EQW852002 FAS852002 FKO852002 FUK852002 GEG852002 GOC852002 GXY852002 HHU852002 HRQ852002 IBM852002 ILI852002 IVE852002 JFA852002 JOW852002 JYS852002 KIO852002 KSK852002 LCG852002 LMC852002 LVY852002 MFU852002 MPQ852002 MZM852002 NJI852002 NTE852002 ODA852002 OMW852002 OWS852002 PGO852002 PQK852002 QAG852002 QKC852002 QTY852002 RDU852002 RNQ852002 RXM852002 SHI852002 SRE852002 TBA852002 TKW852002 TUS852002 UEO852002 UOK852002 UYG852002 VIC852002 VRY852002 WBU852002 WLQ852002 WVM852002 E917538 JA917538 SW917538 ACS917538 AMO917538 AWK917538 BGG917538 BQC917538 BZY917538 CJU917538 CTQ917538 DDM917538 DNI917538 DXE917538 EHA917538 EQW917538 FAS917538 FKO917538 FUK917538 GEG917538 GOC917538 GXY917538 HHU917538 HRQ917538 IBM917538 ILI917538 IVE917538 JFA917538 JOW917538 JYS917538 KIO917538 KSK917538 LCG917538 LMC917538 LVY917538 MFU917538 MPQ917538 MZM917538 NJI917538 NTE917538 ODA917538 OMW917538 OWS917538 PGO917538 PQK917538 QAG917538 QKC917538 QTY917538 RDU917538 RNQ917538 RXM917538 SHI917538 SRE917538 TBA917538 TKW917538 TUS917538 UEO917538 UOK917538 UYG917538 VIC917538 VRY917538 WBU917538 WLQ917538 WVM917538 E983074 JA983074 SW983074 ACS983074 AMO983074 AWK983074 BGG983074 BQC983074 BZY983074 CJU983074 CTQ983074 DDM983074 DNI983074 DXE983074 EHA983074 EQW983074 FAS983074 FKO983074 FUK983074 GEG983074 GOC983074 GXY983074 HHU983074 HRQ983074 IBM983074 ILI983074 IVE983074 JFA983074 JOW983074 JYS983074 KIO983074 KSK983074 LCG983074 LMC983074 LVY983074 MFU983074 MPQ983074 MZM983074 NJI983074 NTE983074 ODA983074 OMW983074 OWS983074 PGO983074 PQK983074 QAG983074 QKC983074 QTY983074 RDU983074 RNQ983074 RXM983074 SHI983074 SRE983074 TBA983074 TKW983074 TUS983074 UEO983074 UOK983074 UYG983074 VIC983074 VRY983074 WBU983074 WLQ983074 E13">
      <formula1>"Ja, Nein"</formula1>
    </dataValidation>
    <dataValidation type="whole" allowBlank="1" showInputMessage="1" showErrorMessage="1" errorTitle="Netzbetreibernummer ungültig!" error="Die Netzbetreibernummer ergibt sich aus dem Aktenzeichen der Festlegung der Erlösobergrenze, der letzte Zifferblock ist die Netzbetreibernummer; z.B. beim Aktenzeichen 1-4455.4-3/123 ist die Nummer 123, die Netzbetreibern." sqref="E7">
      <formula1>1</formula1>
      <formula2>250</formula2>
    </dataValidation>
  </dataValidations>
  <pageMargins left="0.39370078740157483" right="0.39370078740157483" top="0.39370078740157483" bottom="0.39370078740157483" header="0.19685039370078741" footer="0.19685039370078741"/>
  <pageSetup paperSize="9" scale="52" orientation="landscape" r:id="rId1"/>
  <headerFooter>
    <oddFooter>&amp;L&amp;8&amp;D&amp;R&amp;8&amp;A - &amp;F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indexed="13"/>
    <pageSetUpPr fitToPage="1"/>
  </sheetPr>
  <dimension ref="A1:T89"/>
  <sheetViews>
    <sheetView showZeros="0" topLeftCell="A46" zoomScale="50" zoomScaleNormal="50" zoomScaleSheetLayoutView="70" workbookViewId="0">
      <selection activeCell="B96" sqref="B96"/>
    </sheetView>
  </sheetViews>
  <sheetFormatPr baseColWidth="10" defaultRowHeight="15" outlineLevelRow="1" x14ac:dyDescent="0.2"/>
  <cols>
    <col min="1" max="1" width="5.28515625" style="1" customWidth="1"/>
    <col min="2" max="2" width="137.28515625" style="15" customWidth="1"/>
    <col min="3" max="3" width="35.7109375" style="3" customWidth="1"/>
    <col min="4" max="4" width="35.7109375" style="1" customWidth="1"/>
    <col min="5" max="5" width="15.85546875" style="26" customWidth="1"/>
    <col min="6" max="6" width="27.85546875" style="1" customWidth="1"/>
    <col min="7" max="7" width="30.28515625" style="1" customWidth="1"/>
    <col min="8" max="12" width="11.42578125" style="1"/>
    <col min="13" max="13" width="21.140625" style="1" customWidth="1"/>
    <col min="14" max="16384" width="11.42578125" style="1"/>
  </cols>
  <sheetData>
    <row r="1" spans="2:14" ht="90" customHeight="1" x14ac:dyDescent="0.4">
      <c r="B1" s="251" t="s">
        <v>118</v>
      </c>
      <c r="C1" s="251"/>
      <c r="D1" s="251"/>
      <c r="E1" s="251"/>
    </row>
    <row r="2" spans="2:14" ht="30" x14ac:dyDescent="0.4">
      <c r="B2" s="87"/>
      <c r="C2" s="87"/>
      <c r="D2" s="25"/>
      <c r="E2" s="25"/>
    </row>
    <row r="3" spans="2:14" ht="15" customHeight="1" x14ac:dyDescent="0.4">
      <c r="B3" s="87"/>
      <c r="C3" s="87"/>
      <c r="D3" s="25"/>
      <c r="E3" s="25"/>
    </row>
    <row r="4" spans="2:14" ht="15" customHeight="1" x14ac:dyDescent="0.2"/>
    <row r="5" spans="2:14" ht="24" thickBot="1" x14ac:dyDescent="0.3">
      <c r="B5" s="20" t="s">
        <v>28</v>
      </c>
      <c r="G5" s="67"/>
    </row>
    <row r="6" spans="2:14" ht="23.25" customHeight="1" x14ac:dyDescent="0.2">
      <c r="B6" s="48" t="s">
        <v>29</v>
      </c>
      <c r="C6" s="245">
        <f>Stammdaten_Kostenanteile!E6</f>
        <v>0</v>
      </c>
      <c r="D6" s="246"/>
      <c r="E6" s="247"/>
    </row>
    <row r="7" spans="2:14" ht="23.25" x14ac:dyDescent="0.2">
      <c r="B7" s="42" t="s">
        <v>30</v>
      </c>
      <c r="C7" s="248">
        <f>Stammdaten_Kostenanteile!E7</f>
        <v>0</v>
      </c>
      <c r="D7" s="249"/>
      <c r="E7" s="250"/>
    </row>
    <row r="8" spans="2:14" ht="24" thickBot="1" x14ac:dyDescent="0.4">
      <c r="B8" s="43" t="s">
        <v>144</v>
      </c>
      <c r="C8" s="242">
        <f>Stammdaten_Kostenanteile!E13</f>
        <v>0</v>
      </c>
      <c r="D8" s="243"/>
      <c r="E8" s="244"/>
      <c r="G8" s="98"/>
    </row>
    <row r="9" spans="2:14" ht="15" customHeight="1" x14ac:dyDescent="0.2"/>
    <row r="10" spans="2:14" s="31" customFormat="1" ht="27" thickBot="1" x14ac:dyDescent="0.4">
      <c r="B10" s="20" t="s">
        <v>117</v>
      </c>
      <c r="C10" s="23" t="s">
        <v>64</v>
      </c>
      <c r="D10" s="24" t="s">
        <v>89</v>
      </c>
      <c r="E10" s="30"/>
      <c r="G10" s="1"/>
      <c r="H10" s="1"/>
      <c r="I10" s="1"/>
      <c r="J10" s="1"/>
      <c r="K10" s="1"/>
      <c r="L10" s="1"/>
      <c r="M10" s="1"/>
      <c r="N10" s="1"/>
    </row>
    <row r="11" spans="2:14" ht="24" thickBot="1" x14ac:dyDescent="0.4">
      <c r="B11" s="42" t="s">
        <v>103</v>
      </c>
      <c r="C11" s="147">
        <v>106.9</v>
      </c>
      <c r="D11" s="57">
        <v>107.4</v>
      </c>
      <c r="E11" s="151">
        <f>IFERROR(D11/C11-1,"-")</f>
        <v>4.6772684752105498E-3</v>
      </c>
    </row>
    <row r="12" spans="2:14" ht="15.75" x14ac:dyDescent="0.25">
      <c r="B12" s="22" t="s">
        <v>102</v>
      </c>
      <c r="C12" s="27"/>
      <c r="D12" s="27"/>
    </row>
    <row r="13" spans="2:14" ht="16.5" thickBot="1" x14ac:dyDescent="0.3">
      <c r="B13" s="22"/>
      <c r="C13" s="27"/>
      <c r="D13" s="27"/>
    </row>
    <row r="14" spans="2:14" ht="21" customHeight="1" thickBot="1" x14ac:dyDescent="0.4">
      <c r="B14" s="20" t="s">
        <v>155</v>
      </c>
      <c r="C14" s="90"/>
      <c r="D14" s="27"/>
    </row>
    <row r="16" spans="2:14" ht="24" thickBot="1" x14ac:dyDescent="0.25">
      <c r="B16" s="20" t="s">
        <v>61</v>
      </c>
      <c r="C16" s="23" t="s">
        <v>64</v>
      </c>
      <c r="D16" s="24" t="s">
        <v>89</v>
      </c>
    </row>
    <row r="17" spans="2:6" ht="23.25" x14ac:dyDescent="0.35">
      <c r="B17" s="77" t="s">
        <v>49</v>
      </c>
      <c r="C17" s="101"/>
      <c r="D17" s="102"/>
      <c r="E17" s="148" t="str">
        <f>IFERROR(D17/C17-1,"-")</f>
        <v>-</v>
      </c>
      <c r="F17" s="28"/>
    </row>
    <row r="18" spans="2:6" ht="23.25" x14ac:dyDescent="0.35">
      <c r="B18" s="77" t="s">
        <v>50</v>
      </c>
      <c r="C18" s="103"/>
      <c r="D18" s="104"/>
      <c r="E18" s="149" t="str">
        <f t="shared" ref="E18:E41" si="0">IFERROR(D18/C18-1,"-")</f>
        <v>-</v>
      </c>
    </row>
    <row r="19" spans="2:6" ht="23.25" x14ac:dyDescent="0.35">
      <c r="B19" s="77" t="s">
        <v>51</v>
      </c>
      <c r="C19" s="103"/>
      <c r="D19" s="104"/>
      <c r="E19" s="149" t="str">
        <f t="shared" si="0"/>
        <v>-</v>
      </c>
    </row>
    <row r="20" spans="2:6" ht="23.25" x14ac:dyDescent="0.35">
      <c r="B20" s="77" t="s">
        <v>52</v>
      </c>
      <c r="C20" s="157">
        <f>Stammdaten_Kostenanteile!E15</f>
        <v>0</v>
      </c>
      <c r="D20" s="104"/>
      <c r="E20" s="149" t="str">
        <f t="shared" si="0"/>
        <v>-</v>
      </c>
    </row>
    <row r="21" spans="2:6" ht="37.5" outlineLevel="1" x14ac:dyDescent="0.35">
      <c r="B21" s="79" t="s">
        <v>104</v>
      </c>
      <c r="C21" s="103"/>
      <c r="D21" s="104"/>
      <c r="E21" s="149" t="str">
        <f t="shared" si="0"/>
        <v>-</v>
      </c>
    </row>
    <row r="22" spans="2:6" ht="23.25" x14ac:dyDescent="0.35">
      <c r="B22" s="77" t="s">
        <v>53</v>
      </c>
      <c r="C22" s="103"/>
      <c r="D22" s="104"/>
      <c r="E22" s="149" t="str">
        <f t="shared" si="0"/>
        <v>-</v>
      </c>
    </row>
    <row r="23" spans="2:6" ht="23.25" x14ac:dyDescent="0.35">
      <c r="B23" s="78" t="s">
        <v>54</v>
      </c>
      <c r="C23" s="103"/>
      <c r="D23" s="104"/>
      <c r="E23" s="149" t="str">
        <f t="shared" si="0"/>
        <v>-</v>
      </c>
    </row>
    <row r="24" spans="2:6" ht="37.5" x14ac:dyDescent="0.35">
      <c r="B24" s="79" t="s">
        <v>105</v>
      </c>
      <c r="C24" s="103"/>
      <c r="D24" s="104"/>
      <c r="E24" s="149" t="str">
        <f t="shared" si="0"/>
        <v>-</v>
      </c>
    </row>
    <row r="25" spans="2:6" ht="23.25" x14ac:dyDescent="0.35">
      <c r="B25" s="77" t="s">
        <v>55</v>
      </c>
      <c r="C25" s="103"/>
      <c r="D25" s="104"/>
      <c r="E25" s="149" t="str">
        <f t="shared" si="0"/>
        <v>-</v>
      </c>
    </row>
    <row r="26" spans="2:6" ht="23.25" x14ac:dyDescent="0.35">
      <c r="B26" s="77" t="s">
        <v>100</v>
      </c>
      <c r="C26" s="103"/>
      <c r="D26" s="104"/>
      <c r="E26" s="149" t="str">
        <f t="shared" si="0"/>
        <v>-</v>
      </c>
    </row>
    <row r="27" spans="2:6" ht="23.25" x14ac:dyDescent="0.35">
      <c r="B27" s="77" t="s">
        <v>106</v>
      </c>
      <c r="C27" s="103"/>
      <c r="D27" s="104"/>
      <c r="E27" s="149" t="str">
        <f t="shared" si="0"/>
        <v>-</v>
      </c>
    </row>
    <row r="28" spans="2:6" ht="37.5" x14ac:dyDescent="0.35">
      <c r="B28" s="79" t="s">
        <v>107</v>
      </c>
      <c r="C28" s="103"/>
      <c r="D28" s="104"/>
      <c r="E28" s="149" t="str">
        <f t="shared" si="0"/>
        <v>-</v>
      </c>
    </row>
    <row r="29" spans="2:6" ht="37.5" x14ac:dyDescent="0.35">
      <c r="B29" s="79" t="s">
        <v>108</v>
      </c>
      <c r="C29" s="103"/>
      <c r="D29" s="104"/>
      <c r="E29" s="149" t="str">
        <f t="shared" si="0"/>
        <v>-</v>
      </c>
      <c r="F29" s="28"/>
    </row>
    <row r="30" spans="2:6" ht="23.25" x14ac:dyDescent="0.35">
      <c r="B30" s="77" t="s">
        <v>56</v>
      </c>
      <c r="C30" s="103"/>
      <c r="D30" s="104"/>
      <c r="E30" s="149" t="str">
        <f t="shared" si="0"/>
        <v>-</v>
      </c>
    </row>
    <row r="31" spans="2:6" ht="23.25" x14ac:dyDescent="0.35">
      <c r="B31" s="77" t="s">
        <v>57</v>
      </c>
      <c r="C31" s="103"/>
      <c r="D31" s="104"/>
      <c r="E31" s="149" t="str">
        <f t="shared" si="0"/>
        <v>-</v>
      </c>
    </row>
    <row r="32" spans="2:6" ht="23.25" x14ac:dyDescent="0.35">
      <c r="B32" s="77" t="s">
        <v>58</v>
      </c>
      <c r="C32" s="103"/>
      <c r="D32" s="104"/>
      <c r="E32" s="149" t="str">
        <f t="shared" si="0"/>
        <v>-</v>
      </c>
    </row>
    <row r="33" spans="2:11" ht="23.25" x14ac:dyDescent="0.35">
      <c r="B33" s="77" t="s">
        <v>69</v>
      </c>
      <c r="C33" s="103"/>
      <c r="D33" s="104"/>
      <c r="E33" s="149" t="str">
        <f t="shared" si="0"/>
        <v>-</v>
      </c>
    </row>
    <row r="34" spans="2:11" ht="23.25" x14ac:dyDescent="0.35">
      <c r="B34" s="77" t="s">
        <v>97</v>
      </c>
      <c r="C34" s="103"/>
      <c r="D34" s="104"/>
      <c r="E34" s="149"/>
    </row>
    <row r="35" spans="2:11" ht="23.25" x14ac:dyDescent="0.35">
      <c r="B35" s="78" t="s">
        <v>59</v>
      </c>
      <c r="C35" s="103"/>
      <c r="D35" s="104"/>
      <c r="E35" s="149" t="str">
        <f t="shared" si="0"/>
        <v>-</v>
      </c>
    </row>
    <row r="36" spans="2:11" ht="23.25" outlineLevel="1" x14ac:dyDescent="0.35">
      <c r="B36" s="77" t="s">
        <v>101</v>
      </c>
      <c r="C36" s="103"/>
      <c r="D36" s="104"/>
      <c r="E36" s="149" t="str">
        <f t="shared" si="0"/>
        <v>-</v>
      </c>
    </row>
    <row r="37" spans="2:11" ht="23.25" outlineLevel="1" x14ac:dyDescent="0.35">
      <c r="B37" s="77" t="s">
        <v>98</v>
      </c>
      <c r="C37" s="103"/>
      <c r="D37" s="104"/>
      <c r="E37" s="149"/>
    </row>
    <row r="38" spans="2:11" ht="56.25" outlineLevel="1" x14ac:dyDescent="0.35">
      <c r="B38" s="79" t="s">
        <v>109</v>
      </c>
      <c r="C38" s="103"/>
      <c r="D38" s="104"/>
      <c r="E38" s="149"/>
    </row>
    <row r="39" spans="2:11" ht="23.25" outlineLevel="1" x14ac:dyDescent="0.35">
      <c r="B39" s="77" t="s">
        <v>99</v>
      </c>
      <c r="C39" s="103"/>
      <c r="D39" s="104"/>
      <c r="E39" s="149"/>
    </row>
    <row r="40" spans="2:11" ht="38.25" outlineLevel="1" x14ac:dyDescent="0.35">
      <c r="B40" s="79" t="s">
        <v>68</v>
      </c>
      <c r="C40" s="103"/>
      <c r="D40" s="104"/>
      <c r="E40" s="149" t="str">
        <f t="shared" si="0"/>
        <v>-</v>
      </c>
      <c r="G40" s="2"/>
      <c r="H40" s="2"/>
    </row>
    <row r="41" spans="2:11" ht="24" thickBot="1" x14ac:dyDescent="0.4">
      <c r="B41" s="77" t="s">
        <v>60</v>
      </c>
      <c r="C41" s="105"/>
      <c r="D41" s="106"/>
      <c r="E41" s="150" t="str">
        <f t="shared" si="0"/>
        <v>-</v>
      </c>
    </row>
    <row r="42" spans="2:11" ht="15.75" x14ac:dyDescent="0.2">
      <c r="B42" s="34" t="s">
        <v>141</v>
      </c>
      <c r="C42" s="1"/>
      <c r="E42" s="1"/>
    </row>
    <row r="43" spans="2:11" s="4" customFormat="1" ht="15.75" customHeight="1" x14ac:dyDescent="0.2">
      <c r="B43" s="34" t="s">
        <v>39</v>
      </c>
      <c r="C43" s="1"/>
      <c r="D43" s="1"/>
      <c r="E43" s="1"/>
    </row>
    <row r="44" spans="2:11" s="4" customFormat="1" ht="15.75" customHeight="1" x14ac:dyDescent="0.35">
      <c r="B44" s="34"/>
      <c r="C44" s="33"/>
      <c r="D44" s="33"/>
      <c r="E44" s="29"/>
    </row>
    <row r="45" spans="2:11" s="4" customFormat="1" ht="23.25" customHeight="1" thickBot="1" x14ac:dyDescent="0.4">
      <c r="B45" s="40" t="s">
        <v>74</v>
      </c>
      <c r="C45" s="23" t="s">
        <v>64</v>
      </c>
      <c r="D45" s="33"/>
      <c r="E45" s="29"/>
    </row>
    <row r="46" spans="2:11" s="4" customFormat="1" ht="23.25" customHeight="1" x14ac:dyDescent="0.35">
      <c r="B46" s="42" t="s">
        <v>75</v>
      </c>
      <c r="C46" s="152">
        <f>Stammdaten_Kostenanteile!E22</f>
        <v>0</v>
      </c>
      <c r="D46" s="33"/>
      <c r="E46" s="29"/>
      <c r="F46" s="1"/>
      <c r="G46" s="1"/>
      <c r="H46" s="1"/>
      <c r="I46" s="1"/>
      <c r="J46" s="1"/>
      <c r="K46" s="1"/>
    </row>
    <row r="47" spans="2:11" s="4" customFormat="1" ht="23.25" customHeight="1" x14ac:dyDescent="0.35">
      <c r="B47" s="42" t="s">
        <v>76</v>
      </c>
      <c r="C47" s="153">
        <f>Stammdaten_Kostenanteile!E23</f>
        <v>0</v>
      </c>
      <c r="D47" s="33"/>
      <c r="E47" s="29"/>
      <c r="F47" s="1"/>
      <c r="G47" s="1"/>
      <c r="H47" s="1"/>
      <c r="I47" s="1"/>
      <c r="J47" s="1"/>
      <c r="K47" s="1"/>
    </row>
    <row r="48" spans="2:11" s="4" customFormat="1" ht="23.25" customHeight="1" x14ac:dyDescent="0.35">
      <c r="B48" s="42" t="s">
        <v>77</v>
      </c>
      <c r="C48" s="153">
        <f>Stammdaten_Kostenanteile!E24</f>
        <v>0</v>
      </c>
      <c r="D48" s="33"/>
      <c r="E48" s="29"/>
      <c r="F48" s="1"/>
      <c r="G48" s="1"/>
      <c r="H48" s="1"/>
      <c r="I48" s="1"/>
      <c r="J48" s="1"/>
      <c r="K48" s="1"/>
    </row>
    <row r="49" spans="2:20" s="4" customFormat="1" ht="23.25" customHeight="1" x14ac:dyDescent="0.35">
      <c r="B49" s="42" t="s">
        <v>78</v>
      </c>
      <c r="C49" s="153">
        <f>Stammdaten_Kostenanteile!E25</f>
        <v>0</v>
      </c>
      <c r="D49" s="33"/>
      <c r="E49" s="29"/>
      <c r="F49" s="1"/>
      <c r="G49" s="1"/>
      <c r="H49" s="1"/>
      <c r="I49" s="1"/>
      <c r="J49" s="1"/>
      <c r="K49" s="1"/>
    </row>
    <row r="50" spans="2:20" s="4" customFormat="1" ht="23.25" customHeight="1" thickBot="1" x14ac:dyDescent="0.4">
      <c r="B50" s="42" t="s">
        <v>79</v>
      </c>
      <c r="C50" s="154">
        <f>Stammdaten_Kostenanteile!E26</f>
        <v>0</v>
      </c>
      <c r="D50" s="33"/>
      <c r="E50" s="29"/>
      <c r="F50" s="1"/>
      <c r="G50" s="1"/>
      <c r="H50" s="1"/>
      <c r="I50" s="1"/>
      <c r="J50" s="1"/>
      <c r="K50" s="1"/>
    </row>
    <row r="51" spans="2:20" x14ac:dyDescent="0.2">
      <c r="G51" s="4"/>
    </row>
    <row r="52" spans="2:20" ht="24" thickBot="1" x14ac:dyDescent="0.25">
      <c r="B52" s="40" t="s">
        <v>41</v>
      </c>
      <c r="C52" s="23" t="s">
        <v>64</v>
      </c>
      <c r="D52" s="24" t="s">
        <v>89</v>
      </c>
      <c r="G52" s="4"/>
    </row>
    <row r="53" spans="2:20" ht="23.25" x14ac:dyDescent="0.35">
      <c r="B53" s="44" t="s">
        <v>110</v>
      </c>
      <c r="C53" s="155">
        <f>Stammdaten_Kostenanteile!E36</f>
        <v>0</v>
      </c>
      <c r="D53" s="156">
        <f>IF(C8="Ja",C53-C20+D20,SUM(D17:D41))</f>
        <v>0</v>
      </c>
      <c r="E53" s="148" t="str">
        <f t="shared" ref="E53:E54" si="1">IFERROR(D53/C53-1,"-")</f>
        <v>-</v>
      </c>
      <c r="G53" s="74"/>
    </row>
    <row r="54" spans="2:20" ht="23.25" x14ac:dyDescent="0.35">
      <c r="B54" s="42" t="s">
        <v>111</v>
      </c>
      <c r="C54" s="157">
        <f>Stammdaten_Kostenanteile!E47</f>
        <v>0</v>
      </c>
      <c r="D54" s="158">
        <f>C54</f>
        <v>0</v>
      </c>
      <c r="E54" s="149" t="str">
        <f t="shared" si="1"/>
        <v>-</v>
      </c>
      <c r="G54" s="91"/>
      <c r="H54" s="65"/>
    </row>
    <row r="55" spans="2:20" ht="24" thickBot="1" x14ac:dyDescent="0.4">
      <c r="B55" s="44" t="s">
        <v>112</v>
      </c>
      <c r="C55" s="159">
        <f>Stammdaten_Kostenanteile!E55</f>
        <v>0</v>
      </c>
      <c r="D55" s="160">
        <f>C55</f>
        <v>0</v>
      </c>
      <c r="E55" s="150" t="str">
        <f>IFERROR(D55/C55-1,"-")</f>
        <v>-</v>
      </c>
      <c r="F55" s="2"/>
      <c r="G55" s="91"/>
      <c r="H55" s="65"/>
    </row>
    <row r="56" spans="2:20" ht="24" hidden="1" outlineLevel="1" thickBot="1" x14ac:dyDescent="0.4">
      <c r="B56" s="44" t="s">
        <v>113</v>
      </c>
      <c r="C56" s="59"/>
      <c r="D56" s="60"/>
      <c r="E56" s="61" t="str">
        <f>IFERROR(D56/C56-1,"-")</f>
        <v>-</v>
      </c>
      <c r="M56" s="3"/>
    </row>
    <row r="57" spans="2:20" ht="19.5" collapsed="1" thickBot="1" x14ac:dyDescent="0.25">
      <c r="B57" s="44"/>
      <c r="C57" s="1"/>
      <c r="E57" s="1"/>
    </row>
    <row r="58" spans="2:20" ht="27" thickBot="1" x14ac:dyDescent="0.4">
      <c r="B58" s="40" t="s">
        <v>114</v>
      </c>
      <c r="C58" s="107"/>
      <c r="E58" s="1"/>
    </row>
    <row r="59" spans="2:20" ht="18.75" x14ac:dyDescent="0.2">
      <c r="B59" s="44"/>
      <c r="C59" s="1"/>
      <c r="E59" s="1"/>
    </row>
    <row r="60" spans="2:20" ht="23.25" customHeight="1" thickBot="1" x14ac:dyDescent="0.4">
      <c r="B60" s="40" t="s">
        <v>115</v>
      </c>
      <c r="C60" s="32"/>
      <c r="G60" s="230"/>
    </row>
    <row r="61" spans="2:20" ht="23.25" customHeight="1" x14ac:dyDescent="0.35">
      <c r="B61" s="44" t="s">
        <v>73</v>
      </c>
      <c r="C61" s="227">
        <f>Stammdaten_Kostenanteile!E20</f>
        <v>0</v>
      </c>
      <c r="E61" s="89">
        <v>0.05</v>
      </c>
      <c r="F61" s="228"/>
      <c r="G61" s="228"/>
      <c r="H61" s="38"/>
      <c r="I61" s="38"/>
      <c r="J61" s="38"/>
      <c r="K61" s="38"/>
      <c r="L61" s="38"/>
      <c r="M61" s="38"/>
      <c r="N61" s="38"/>
      <c r="O61" s="38"/>
      <c r="P61" s="38"/>
      <c r="Q61" s="38"/>
      <c r="R61" s="38"/>
      <c r="S61" s="38"/>
      <c r="T61" s="38"/>
    </row>
    <row r="62" spans="2:20" ht="23.25" customHeight="1" thickBot="1" x14ac:dyDescent="0.4">
      <c r="B62" s="44" t="s">
        <v>116</v>
      </c>
      <c r="C62" s="161">
        <f>IF($C$8="ja","0",(((Stammdaten_Kostenanteile!E42-Stammdaten_Kostenanteile!E43)*Stammdaten_Kostenanteile!E46))*(IF(C61&gt;E61,E61,C61)/5))</f>
        <v>0</v>
      </c>
      <c r="D62" s="80"/>
      <c r="E62" s="81"/>
      <c r="F62" s="228"/>
      <c r="G62" s="229"/>
      <c r="H62" s="38"/>
      <c r="I62" s="38"/>
      <c r="J62" s="38"/>
      <c r="K62" s="38"/>
      <c r="L62" s="38"/>
      <c r="M62" s="38"/>
      <c r="N62" s="38"/>
      <c r="O62" s="38"/>
      <c r="P62" s="38"/>
      <c r="Q62" s="38"/>
      <c r="R62" s="38"/>
      <c r="S62" s="38"/>
      <c r="T62" s="38"/>
    </row>
    <row r="63" spans="2:20" ht="23.25" customHeight="1" x14ac:dyDescent="0.35">
      <c r="B63" s="44"/>
      <c r="C63" s="1"/>
      <c r="D63" s="84"/>
      <c r="F63" s="228"/>
      <c r="G63" s="229"/>
      <c r="H63" s="38"/>
      <c r="I63" s="38"/>
      <c r="J63" s="38"/>
      <c r="K63" s="38"/>
      <c r="L63" s="38"/>
      <c r="M63" s="38"/>
      <c r="N63" s="38"/>
      <c r="O63" s="38"/>
      <c r="P63" s="38"/>
      <c r="Q63" s="38"/>
      <c r="R63" s="38"/>
      <c r="S63" s="38"/>
      <c r="T63" s="38"/>
    </row>
    <row r="64" spans="2:20" s="38" customFormat="1" ht="27" customHeight="1" thickBot="1" x14ac:dyDescent="0.4">
      <c r="B64" s="40" t="s">
        <v>62</v>
      </c>
      <c r="C64" s="46"/>
      <c r="D64" s="39"/>
      <c r="E64" s="39"/>
      <c r="G64" s="229"/>
    </row>
    <row r="65" spans="2:20" s="2" customFormat="1" ht="23.25" x14ac:dyDescent="0.35">
      <c r="B65" s="42" t="s">
        <v>132</v>
      </c>
      <c r="C65" s="108"/>
      <c r="D65" s="36"/>
      <c r="E65" s="36"/>
      <c r="F65" s="38"/>
      <c r="G65" s="38"/>
      <c r="H65" s="38"/>
      <c r="I65" s="38"/>
      <c r="J65" s="38"/>
      <c r="K65" s="38"/>
      <c r="L65" s="38"/>
      <c r="M65" s="38"/>
      <c r="N65" s="38"/>
      <c r="O65" s="38"/>
      <c r="P65" s="38"/>
      <c r="Q65" s="38"/>
      <c r="R65" s="38"/>
      <c r="S65" s="38"/>
      <c r="T65" s="38"/>
    </row>
    <row r="66" spans="2:20" ht="23.25" x14ac:dyDescent="0.35">
      <c r="B66" s="42" t="s">
        <v>133</v>
      </c>
      <c r="C66" s="109"/>
      <c r="F66" s="38"/>
      <c r="G66" s="38"/>
      <c r="H66" s="38"/>
      <c r="I66" s="38"/>
      <c r="J66" s="38"/>
      <c r="K66" s="38"/>
      <c r="L66" s="38"/>
      <c r="M66" s="38"/>
      <c r="N66" s="38"/>
      <c r="O66" s="38"/>
      <c r="P66" s="38"/>
      <c r="Q66" s="38"/>
      <c r="R66" s="38"/>
      <c r="S66" s="38"/>
      <c r="T66" s="38"/>
    </row>
    <row r="67" spans="2:20" s="31" customFormat="1" ht="27" x14ac:dyDescent="0.35">
      <c r="B67" s="42" t="s">
        <v>134</v>
      </c>
      <c r="C67" s="109"/>
      <c r="E67" s="82"/>
      <c r="F67" s="38"/>
      <c r="G67" s="38"/>
      <c r="H67" s="38"/>
      <c r="I67" s="38"/>
      <c r="J67" s="38"/>
      <c r="K67" s="38"/>
      <c r="L67" s="38"/>
      <c r="M67" s="38"/>
      <c r="N67" s="38"/>
      <c r="O67" s="38"/>
      <c r="P67" s="38"/>
      <c r="Q67" s="38"/>
      <c r="R67" s="38"/>
      <c r="S67" s="38"/>
      <c r="T67" s="38"/>
    </row>
    <row r="68" spans="2:20" ht="23.25" x14ac:dyDescent="0.35">
      <c r="B68" s="42" t="s">
        <v>135</v>
      </c>
      <c r="C68" s="109"/>
      <c r="F68" s="38"/>
      <c r="G68" s="38"/>
      <c r="H68" s="38"/>
      <c r="I68" s="38"/>
      <c r="J68" s="38"/>
      <c r="K68" s="38"/>
      <c r="L68" s="38"/>
      <c r="M68" s="38"/>
      <c r="N68" s="38"/>
      <c r="O68" s="38"/>
      <c r="P68" s="38"/>
      <c r="Q68" s="38"/>
      <c r="R68" s="38"/>
      <c r="S68" s="38"/>
      <c r="T68" s="38"/>
    </row>
    <row r="69" spans="2:20" ht="24" thickBot="1" x14ac:dyDescent="0.4">
      <c r="B69" s="42" t="s">
        <v>136</v>
      </c>
      <c r="C69" s="110"/>
      <c r="F69" s="83"/>
    </row>
    <row r="70" spans="2:20" ht="15.75" x14ac:dyDescent="0.25">
      <c r="B70" s="19"/>
      <c r="C70" s="41"/>
    </row>
    <row r="71" spans="2:20" s="38" customFormat="1" ht="27" customHeight="1" outlineLevel="1" thickBot="1" x14ac:dyDescent="0.4">
      <c r="B71" s="40" t="s">
        <v>66</v>
      </c>
      <c r="C71" s="46"/>
      <c r="D71" s="39"/>
      <c r="E71" s="39"/>
    </row>
    <row r="72" spans="2:20" s="2" customFormat="1" ht="23.25" outlineLevel="1" x14ac:dyDescent="0.35">
      <c r="B72" s="42" t="s">
        <v>127</v>
      </c>
      <c r="C72" s="108">
        <v>0</v>
      </c>
      <c r="D72" s="36"/>
      <c r="E72" s="86"/>
      <c r="F72" s="85"/>
      <c r="G72" s="85"/>
      <c r="H72" s="85"/>
    </row>
    <row r="73" spans="2:20" ht="23.25" outlineLevel="1" x14ac:dyDescent="0.35">
      <c r="B73" s="42" t="s">
        <v>128</v>
      </c>
      <c r="C73" s="109">
        <v>0</v>
      </c>
    </row>
    <row r="74" spans="2:20" s="31" customFormat="1" ht="23.25" outlineLevel="1" x14ac:dyDescent="0.35">
      <c r="B74" s="42" t="s">
        <v>129</v>
      </c>
      <c r="C74" s="109">
        <v>0</v>
      </c>
      <c r="E74" s="30"/>
    </row>
    <row r="75" spans="2:20" ht="23.25" outlineLevel="1" x14ac:dyDescent="0.35">
      <c r="B75" s="42" t="s">
        <v>130</v>
      </c>
      <c r="C75" s="109">
        <v>0</v>
      </c>
    </row>
    <row r="76" spans="2:20" ht="24" outlineLevel="1" thickBot="1" x14ac:dyDescent="0.4">
      <c r="B76" s="42" t="s">
        <v>131</v>
      </c>
      <c r="C76" s="110">
        <v>0</v>
      </c>
    </row>
    <row r="77" spans="2:20" ht="15.75" customHeight="1" outlineLevel="1" x14ac:dyDescent="0.35">
      <c r="B77" s="42"/>
      <c r="C77" s="58"/>
    </row>
    <row r="78" spans="2:20" ht="15" customHeight="1" x14ac:dyDescent="0.35">
      <c r="B78" s="42"/>
      <c r="C78" s="47"/>
    </row>
    <row r="79" spans="2:20" ht="27" customHeight="1" thickBot="1" x14ac:dyDescent="0.4">
      <c r="B79" s="20" t="s">
        <v>90</v>
      </c>
      <c r="C79" s="32"/>
    </row>
    <row r="80" spans="2:20" ht="23.25" x14ac:dyDescent="0.35">
      <c r="B80" s="42" t="s">
        <v>38</v>
      </c>
      <c r="C80" s="108"/>
    </row>
    <row r="81" spans="1:5" ht="24" thickBot="1" x14ac:dyDescent="0.4">
      <c r="B81" s="42" t="s">
        <v>65</v>
      </c>
      <c r="C81" s="154">
        <f>Erlösobergrenzen!E21</f>
        <v>0</v>
      </c>
    </row>
    <row r="82" spans="1:5" ht="15.75" x14ac:dyDescent="0.2">
      <c r="B82" s="22" t="s">
        <v>145</v>
      </c>
    </row>
    <row r="83" spans="1:5" ht="15" customHeight="1" x14ac:dyDescent="0.2">
      <c r="B83" s="22"/>
    </row>
    <row r="84" spans="1:5" ht="15.75" x14ac:dyDescent="0.2">
      <c r="B84" s="35" t="s">
        <v>35</v>
      </c>
    </row>
    <row r="85" spans="1:5" ht="18" x14ac:dyDescent="0.2">
      <c r="A85" s="145"/>
      <c r="B85" s="15" t="s">
        <v>33</v>
      </c>
    </row>
    <row r="86" spans="1:5" ht="18" x14ac:dyDescent="0.2">
      <c r="A86" s="146"/>
      <c r="B86" s="15" t="s">
        <v>34</v>
      </c>
    </row>
    <row r="87" spans="1:5" ht="32.1" customHeight="1" x14ac:dyDescent="0.2">
      <c r="B87" s="39" t="s">
        <v>143</v>
      </c>
      <c r="C87" s="39"/>
      <c r="D87" s="39"/>
      <c r="E87" s="39"/>
    </row>
    <row r="89" spans="1:5" s="114" customFormat="1" ht="18" x14ac:dyDescent="0.25">
      <c r="B89" s="139" t="s">
        <v>40</v>
      </c>
      <c r="C89" s="139"/>
      <c r="D89" s="260"/>
      <c r="E89" s="261" t="s">
        <v>162</v>
      </c>
    </row>
  </sheetData>
  <mergeCells count="4">
    <mergeCell ref="C8:E8"/>
    <mergeCell ref="C6:E6"/>
    <mergeCell ref="C7:E7"/>
    <mergeCell ref="B1:E1"/>
  </mergeCells>
  <phoneticPr fontId="6" type="noConversion"/>
  <conditionalFormatting sqref="C21:D41 C17:D19">
    <cfRule type="expression" dxfId="14" priority="9">
      <formula>$C$8="Ja"</formula>
    </cfRule>
  </conditionalFormatting>
  <conditionalFormatting sqref="C61">
    <cfRule type="expression" dxfId="13" priority="2">
      <formula>$C$8="Ja"</formula>
    </cfRule>
  </conditionalFormatting>
  <conditionalFormatting sqref="C20">
    <cfRule type="expression" dxfId="12" priority="1">
      <formula>$C$8="Ja"</formula>
    </cfRule>
  </conditionalFormatting>
  <printOptions horizontalCentered="1"/>
  <pageMargins left="0.78740157480314965" right="0.78740157480314965" top="0.39370078740157483" bottom="0.39370078740157483" header="0.19685039370078741" footer="0.19685039370078741"/>
  <pageSetup paperSize="9" scale="37" orientation="portrait" r:id="rId1"/>
  <headerFooter alignWithMargins="0">
    <oddFooter>&amp;L&amp;D&amp;R&amp;A - &amp;F</oddFooter>
  </headerFooter>
  <rowBreaks count="1" manualBreakCount="1">
    <brk id="6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89"/>
  <sheetViews>
    <sheetView topLeftCell="A52" zoomScale="50" zoomScaleNormal="50" zoomScaleSheetLayoutView="70" workbookViewId="0">
      <selection activeCell="C100" sqref="C100"/>
    </sheetView>
  </sheetViews>
  <sheetFormatPr baseColWidth="10" defaultRowHeight="15" outlineLevelRow="1" x14ac:dyDescent="0.2"/>
  <cols>
    <col min="1" max="1" width="3.42578125" style="1" customWidth="1"/>
    <col min="2" max="2" width="137.28515625" style="15" customWidth="1"/>
    <col min="3" max="3" width="35.7109375" style="3" customWidth="1"/>
    <col min="4" max="4" width="35.7109375" style="1" customWidth="1"/>
    <col min="5" max="5" width="10.7109375" style="26" customWidth="1"/>
    <col min="6" max="6" width="27.85546875" style="1" customWidth="1"/>
    <col min="7" max="7" width="11.42578125" style="1"/>
    <col min="8" max="8" width="18.7109375" style="1" bestFit="1" customWidth="1"/>
    <col min="9" max="9" width="11.42578125" style="1"/>
    <col min="10" max="10" width="16" style="1" bestFit="1" customWidth="1"/>
    <col min="11" max="12" width="11.42578125" style="1"/>
    <col min="13" max="13" width="21.140625" style="1" customWidth="1"/>
    <col min="14" max="16384" width="11.42578125" style="1"/>
  </cols>
  <sheetData>
    <row r="1" spans="2:14" ht="90" customHeight="1" x14ac:dyDescent="0.4">
      <c r="B1" s="251" t="s">
        <v>119</v>
      </c>
      <c r="C1" s="251"/>
      <c r="D1" s="251"/>
      <c r="E1" s="251"/>
    </row>
    <row r="2" spans="2:14" ht="30" x14ac:dyDescent="0.4">
      <c r="B2" s="87"/>
      <c r="C2" s="87"/>
      <c r="D2" s="87"/>
      <c r="E2" s="87"/>
    </row>
    <row r="3" spans="2:14" ht="15" customHeight="1" x14ac:dyDescent="0.4">
      <c r="B3" s="87"/>
      <c r="C3" s="87"/>
      <c r="D3" s="87"/>
      <c r="E3" s="87"/>
    </row>
    <row r="4" spans="2:14" ht="15" customHeight="1" x14ac:dyDescent="0.2"/>
    <row r="5" spans="2:14" ht="24" thickBot="1" x14ac:dyDescent="0.3">
      <c r="B5" s="20" t="s">
        <v>28</v>
      </c>
      <c r="G5" s="67"/>
    </row>
    <row r="6" spans="2:14" ht="23.25" customHeight="1" x14ac:dyDescent="0.2">
      <c r="B6" s="42" t="s">
        <v>29</v>
      </c>
      <c r="C6" s="245">
        <f>Stammdaten_Kostenanteile!E6</f>
        <v>0</v>
      </c>
      <c r="D6" s="246"/>
      <c r="E6" s="247"/>
    </row>
    <row r="7" spans="2:14" ht="23.25" x14ac:dyDescent="0.2">
      <c r="B7" s="42" t="s">
        <v>30</v>
      </c>
      <c r="C7" s="248">
        <f>Stammdaten_Kostenanteile!E7</f>
        <v>0</v>
      </c>
      <c r="D7" s="249"/>
      <c r="E7" s="250"/>
    </row>
    <row r="8" spans="2:14" ht="24" thickBot="1" x14ac:dyDescent="0.25">
      <c r="B8" s="43" t="s">
        <v>144</v>
      </c>
      <c r="C8" s="252">
        <f>Stammdaten_Kostenanteile!E13</f>
        <v>0</v>
      </c>
      <c r="D8" s="253"/>
      <c r="E8" s="254"/>
    </row>
    <row r="9" spans="2:14" ht="18.75" x14ac:dyDescent="0.2">
      <c r="B9" s="43"/>
      <c r="C9" s="1"/>
      <c r="E9" s="1"/>
    </row>
    <row r="10" spans="2:14" ht="15" customHeight="1" x14ac:dyDescent="0.2"/>
    <row r="11" spans="2:14" s="31" customFormat="1" ht="27" thickBot="1" x14ac:dyDescent="0.4">
      <c r="B11" s="20" t="s">
        <v>117</v>
      </c>
      <c r="C11" s="23" t="s">
        <v>64</v>
      </c>
      <c r="D11" s="24" t="s">
        <v>126</v>
      </c>
      <c r="E11" s="30"/>
      <c r="G11" s="1"/>
      <c r="H11" s="1"/>
      <c r="I11" s="1"/>
      <c r="J11" s="1"/>
      <c r="K11" s="1"/>
      <c r="L11" s="1"/>
      <c r="M11" s="1"/>
      <c r="N11" s="1"/>
    </row>
    <row r="12" spans="2:14" ht="24" thickBot="1" x14ac:dyDescent="0.4">
      <c r="B12" s="42" t="s">
        <v>103</v>
      </c>
      <c r="C12" s="147">
        <v>106.9</v>
      </c>
      <c r="D12" s="57">
        <v>107.90233863423764</v>
      </c>
      <c r="E12" s="151">
        <f>IFERROR(D12/C12-1,"-")</f>
        <v>9.376413790810334E-3</v>
      </c>
    </row>
    <row r="13" spans="2:14" ht="15.75" x14ac:dyDescent="0.25">
      <c r="B13" s="22" t="s">
        <v>156</v>
      </c>
      <c r="C13" s="27"/>
      <c r="D13" s="27"/>
    </row>
    <row r="15" spans="2:14" ht="24" thickBot="1" x14ac:dyDescent="0.25">
      <c r="B15" s="20" t="s">
        <v>61</v>
      </c>
      <c r="C15" s="23" t="s">
        <v>64</v>
      </c>
      <c r="D15" s="24" t="s">
        <v>126</v>
      </c>
    </row>
    <row r="16" spans="2:14" ht="23.25" x14ac:dyDescent="0.35">
      <c r="B16" s="77" t="s">
        <v>49</v>
      </c>
      <c r="C16" s="155">
        <f>'Anpassung 2018'!C17</f>
        <v>0</v>
      </c>
      <c r="D16" s="102"/>
      <c r="E16" s="148" t="str">
        <f>IFERROR(D16/C16-1,"-")</f>
        <v>-</v>
      </c>
      <c r="F16" s="28"/>
    </row>
    <row r="17" spans="2:6" ht="23.25" x14ac:dyDescent="0.35">
      <c r="B17" s="77" t="s">
        <v>50</v>
      </c>
      <c r="C17" s="157">
        <f>'Anpassung 2018'!C18</f>
        <v>0</v>
      </c>
      <c r="D17" s="104"/>
      <c r="E17" s="149" t="str">
        <f t="shared" ref="E17:E40" si="0">IFERROR(D17/C17-1,"-")</f>
        <v>-</v>
      </c>
    </row>
    <row r="18" spans="2:6" ht="23.25" x14ac:dyDescent="0.35">
      <c r="B18" s="77" t="s">
        <v>51</v>
      </c>
      <c r="C18" s="157">
        <f>'Anpassung 2018'!C19</f>
        <v>0</v>
      </c>
      <c r="D18" s="104"/>
      <c r="E18" s="149" t="str">
        <f t="shared" si="0"/>
        <v>-</v>
      </c>
    </row>
    <row r="19" spans="2:6" ht="23.25" x14ac:dyDescent="0.35">
      <c r="B19" s="77" t="s">
        <v>52</v>
      </c>
      <c r="C19" s="157">
        <f>Stammdaten_Kostenanteile!E15</f>
        <v>0</v>
      </c>
      <c r="D19" s="104"/>
      <c r="E19" s="149" t="str">
        <f t="shared" si="0"/>
        <v>-</v>
      </c>
    </row>
    <row r="20" spans="2:6" ht="37.5" outlineLevel="1" x14ac:dyDescent="0.35">
      <c r="B20" s="79" t="s">
        <v>104</v>
      </c>
      <c r="C20" s="157">
        <f>'Anpassung 2018'!C21</f>
        <v>0</v>
      </c>
      <c r="D20" s="104"/>
      <c r="E20" s="149" t="str">
        <f t="shared" si="0"/>
        <v>-</v>
      </c>
    </row>
    <row r="21" spans="2:6" ht="23.25" x14ac:dyDescent="0.35">
      <c r="B21" s="77" t="s">
        <v>53</v>
      </c>
      <c r="C21" s="157">
        <f>'Anpassung 2018'!C22</f>
        <v>0</v>
      </c>
      <c r="D21" s="104"/>
      <c r="E21" s="149" t="str">
        <f t="shared" si="0"/>
        <v>-</v>
      </c>
    </row>
    <row r="22" spans="2:6" ht="23.25" x14ac:dyDescent="0.35">
      <c r="B22" s="78" t="s">
        <v>54</v>
      </c>
      <c r="C22" s="157">
        <f>'Anpassung 2018'!C23</f>
        <v>0</v>
      </c>
      <c r="D22" s="104"/>
      <c r="E22" s="149" t="str">
        <f t="shared" si="0"/>
        <v>-</v>
      </c>
    </row>
    <row r="23" spans="2:6" ht="37.5" x14ac:dyDescent="0.35">
      <c r="B23" s="79" t="s">
        <v>105</v>
      </c>
      <c r="C23" s="157">
        <f>'Anpassung 2018'!C24</f>
        <v>0</v>
      </c>
      <c r="D23" s="104"/>
      <c r="E23" s="149" t="str">
        <f t="shared" si="0"/>
        <v>-</v>
      </c>
    </row>
    <row r="24" spans="2:6" ht="23.25" x14ac:dyDescent="0.35">
      <c r="B24" s="77" t="s">
        <v>55</v>
      </c>
      <c r="C24" s="157">
        <f>'Anpassung 2018'!C25</f>
        <v>0</v>
      </c>
      <c r="D24" s="104"/>
      <c r="E24" s="149" t="str">
        <f t="shared" si="0"/>
        <v>-</v>
      </c>
    </row>
    <row r="25" spans="2:6" ht="23.25" x14ac:dyDescent="0.35">
      <c r="B25" s="77" t="s">
        <v>100</v>
      </c>
      <c r="C25" s="157">
        <f>'Anpassung 2018'!C26</f>
        <v>0</v>
      </c>
      <c r="D25" s="104"/>
      <c r="E25" s="149" t="str">
        <f t="shared" si="0"/>
        <v>-</v>
      </c>
    </row>
    <row r="26" spans="2:6" ht="23.25" x14ac:dyDescent="0.35">
      <c r="B26" s="77" t="s">
        <v>106</v>
      </c>
      <c r="C26" s="157">
        <f>'Anpassung 2018'!C27</f>
        <v>0</v>
      </c>
      <c r="D26" s="104"/>
      <c r="E26" s="149" t="str">
        <f t="shared" si="0"/>
        <v>-</v>
      </c>
    </row>
    <row r="27" spans="2:6" ht="37.5" x14ac:dyDescent="0.35">
      <c r="B27" s="79" t="s">
        <v>107</v>
      </c>
      <c r="C27" s="157">
        <f>'Anpassung 2018'!C28</f>
        <v>0</v>
      </c>
      <c r="D27" s="104"/>
      <c r="E27" s="149" t="str">
        <f t="shared" si="0"/>
        <v>-</v>
      </c>
    </row>
    <row r="28" spans="2:6" ht="37.5" x14ac:dyDescent="0.35">
      <c r="B28" s="79" t="s">
        <v>108</v>
      </c>
      <c r="C28" s="157">
        <f>'Anpassung 2018'!C29</f>
        <v>0</v>
      </c>
      <c r="D28" s="104"/>
      <c r="E28" s="149" t="str">
        <f t="shared" si="0"/>
        <v>-</v>
      </c>
      <c r="F28" s="28"/>
    </row>
    <row r="29" spans="2:6" ht="23.25" x14ac:dyDescent="0.35">
      <c r="B29" s="77" t="s">
        <v>56</v>
      </c>
      <c r="C29" s="157">
        <f>'Anpassung 2018'!C30</f>
        <v>0</v>
      </c>
      <c r="D29" s="104"/>
      <c r="E29" s="149" t="str">
        <f t="shared" si="0"/>
        <v>-</v>
      </c>
    </row>
    <row r="30" spans="2:6" ht="23.25" x14ac:dyDescent="0.35">
      <c r="B30" s="77" t="s">
        <v>57</v>
      </c>
      <c r="C30" s="157">
        <f>'Anpassung 2018'!C31</f>
        <v>0</v>
      </c>
      <c r="D30" s="104"/>
      <c r="E30" s="149" t="str">
        <f t="shared" si="0"/>
        <v>-</v>
      </c>
    </row>
    <row r="31" spans="2:6" ht="23.25" x14ac:dyDescent="0.35">
      <c r="B31" s="77" t="s">
        <v>58</v>
      </c>
      <c r="C31" s="157">
        <f>'Anpassung 2018'!C32</f>
        <v>0</v>
      </c>
      <c r="D31" s="104"/>
      <c r="E31" s="149" t="str">
        <f t="shared" si="0"/>
        <v>-</v>
      </c>
    </row>
    <row r="32" spans="2:6" ht="23.25" x14ac:dyDescent="0.35">
      <c r="B32" s="77" t="s">
        <v>69</v>
      </c>
      <c r="C32" s="157">
        <f>'Anpassung 2018'!C33</f>
        <v>0</v>
      </c>
      <c r="D32" s="104"/>
      <c r="E32" s="149" t="str">
        <f t="shared" si="0"/>
        <v>-</v>
      </c>
    </row>
    <row r="33" spans="2:11" ht="23.25" x14ac:dyDescent="0.35">
      <c r="B33" s="77" t="s">
        <v>97</v>
      </c>
      <c r="C33" s="157">
        <f>'Anpassung 2018'!C34</f>
        <v>0</v>
      </c>
      <c r="D33" s="104"/>
      <c r="E33" s="149"/>
    </row>
    <row r="34" spans="2:11" ht="23.25" x14ac:dyDescent="0.35">
      <c r="B34" s="78" t="s">
        <v>59</v>
      </c>
      <c r="C34" s="157">
        <f>'Anpassung 2018'!C35</f>
        <v>0</v>
      </c>
      <c r="D34" s="104"/>
      <c r="E34" s="149" t="str">
        <f t="shared" si="0"/>
        <v>-</v>
      </c>
    </row>
    <row r="35" spans="2:11" ht="23.25" outlineLevel="1" x14ac:dyDescent="0.35">
      <c r="B35" s="77" t="s">
        <v>101</v>
      </c>
      <c r="C35" s="157">
        <f>'Anpassung 2018'!C36</f>
        <v>0</v>
      </c>
      <c r="D35" s="104"/>
      <c r="E35" s="149" t="str">
        <f t="shared" si="0"/>
        <v>-</v>
      </c>
    </row>
    <row r="36" spans="2:11" ht="23.25" outlineLevel="1" x14ac:dyDescent="0.35">
      <c r="B36" s="77" t="s">
        <v>98</v>
      </c>
      <c r="C36" s="157">
        <f>'Anpassung 2018'!C37</f>
        <v>0</v>
      </c>
      <c r="D36" s="104"/>
      <c r="E36" s="149"/>
    </row>
    <row r="37" spans="2:11" ht="56.25" outlineLevel="1" x14ac:dyDescent="0.35">
      <c r="B37" s="79" t="s">
        <v>109</v>
      </c>
      <c r="C37" s="157">
        <f>'Anpassung 2018'!C38</f>
        <v>0</v>
      </c>
      <c r="D37" s="104"/>
      <c r="E37" s="149"/>
    </row>
    <row r="38" spans="2:11" ht="23.25" outlineLevel="1" x14ac:dyDescent="0.35">
      <c r="B38" s="77" t="s">
        <v>99</v>
      </c>
      <c r="C38" s="157">
        <f>'Anpassung 2018'!C39</f>
        <v>0</v>
      </c>
      <c r="D38" s="104"/>
      <c r="E38" s="149"/>
    </row>
    <row r="39" spans="2:11" ht="38.25" outlineLevel="1" x14ac:dyDescent="0.35">
      <c r="B39" s="79" t="s">
        <v>68</v>
      </c>
      <c r="C39" s="157">
        <f>'Anpassung 2018'!C40</f>
        <v>0</v>
      </c>
      <c r="D39" s="104"/>
      <c r="E39" s="149" t="str">
        <f t="shared" si="0"/>
        <v>-</v>
      </c>
      <c r="G39" s="2"/>
      <c r="H39" s="2"/>
    </row>
    <row r="40" spans="2:11" ht="24" thickBot="1" x14ac:dyDescent="0.4">
      <c r="B40" s="77" t="s">
        <v>60</v>
      </c>
      <c r="C40" s="159">
        <f>'Anpassung 2018'!C41</f>
        <v>0</v>
      </c>
      <c r="D40" s="106"/>
      <c r="E40" s="150" t="str">
        <f t="shared" si="0"/>
        <v>-</v>
      </c>
    </row>
    <row r="41" spans="2:11" ht="15.75" x14ac:dyDescent="0.2">
      <c r="B41" s="34" t="s">
        <v>141</v>
      </c>
      <c r="C41" s="4"/>
      <c r="D41" s="4"/>
      <c r="E41" s="4"/>
      <c r="F41" s="4"/>
    </row>
    <row r="42" spans="2:11" s="4" customFormat="1" ht="15.75" customHeight="1" x14ac:dyDescent="0.2">
      <c r="B42" s="34" t="s">
        <v>39</v>
      </c>
    </row>
    <row r="43" spans="2:11" s="4" customFormat="1" ht="15.75" customHeight="1" x14ac:dyDescent="0.35">
      <c r="B43" s="34"/>
      <c r="C43" s="33"/>
      <c r="D43" s="33"/>
      <c r="E43" s="29"/>
    </row>
    <row r="44" spans="2:11" s="4" customFormat="1" ht="23.25" customHeight="1" thickBot="1" x14ac:dyDescent="0.4">
      <c r="B44" s="40" t="s">
        <v>74</v>
      </c>
      <c r="C44" s="23" t="s">
        <v>64</v>
      </c>
      <c r="D44" s="33"/>
      <c r="E44" s="29"/>
    </row>
    <row r="45" spans="2:11" s="4" customFormat="1" ht="23.25" customHeight="1" x14ac:dyDescent="0.35">
      <c r="B45" s="42" t="s">
        <v>75</v>
      </c>
      <c r="C45" s="152">
        <f>Stammdaten_Kostenanteile!E22</f>
        <v>0</v>
      </c>
      <c r="D45" s="33"/>
      <c r="E45" s="29"/>
      <c r="F45" s="1"/>
      <c r="G45" s="1"/>
      <c r="H45" s="1"/>
      <c r="I45" s="1"/>
      <c r="J45" s="1"/>
      <c r="K45" s="1"/>
    </row>
    <row r="46" spans="2:11" s="4" customFormat="1" ht="23.25" customHeight="1" x14ac:dyDescent="0.35">
      <c r="B46" s="42" t="s">
        <v>76</v>
      </c>
      <c r="C46" s="153">
        <f>Stammdaten_Kostenanteile!E23</f>
        <v>0</v>
      </c>
      <c r="D46" s="33"/>
      <c r="E46" s="29"/>
      <c r="F46" s="1"/>
      <c r="G46" s="1"/>
      <c r="H46" s="1"/>
      <c r="I46" s="1"/>
      <c r="J46" s="1"/>
      <c r="K46" s="1"/>
    </row>
    <row r="47" spans="2:11" s="4" customFormat="1" ht="23.25" customHeight="1" x14ac:dyDescent="0.35">
      <c r="B47" s="42" t="s">
        <v>77</v>
      </c>
      <c r="C47" s="153">
        <f>Stammdaten_Kostenanteile!E24</f>
        <v>0</v>
      </c>
      <c r="D47" s="33"/>
      <c r="E47" s="29"/>
      <c r="F47" s="1"/>
      <c r="G47" s="1"/>
      <c r="H47" s="1"/>
      <c r="I47" s="1"/>
      <c r="J47" s="1"/>
      <c r="K47" s="1"/>
    </row>
    <row r="48" spans="2:11" s="4" customFormat="1" ht="23.25" customHeight="1" x14ac:dyDescent="0.35">
      <c r="B48" s="42" t="s">
        <v>78</v>
      </c>
      <c r="C48" s="153">
        <f>Stammdaten_Kostenanteile!E25</f>
        <v>0</v>
      </c>
      <c r="D48" s="33"/>
      <c r="E48" s="29"/>
      <c r="F48" s="1"/>
      <c r="G48" s="1"/>
      <c r="H48" s="1"/>
      <c r="I48" s="1"/>
      <c r="J48" s="1"/>
      <c r="K48" s="1"/>
    </row>
    <row r="49" spans="2:20" s="4" customFormat="1" ht="23.25" customHeight="1" thickBot="1" x14ac:dyDescent="0.4">
      <c r="B49" s="42" t="s">
        <v>79</v>
      </c>
      <c r="C49" s="154">
        <f>Stammdaten_Kostenanteile!E26</f>
        <v>0</v>
      </c>
      <c r="D49" s="33"/>
      <c r="E49" s="29"/>
      <c r="F49" s="1"/>
      <c r="G49" s="1"/>
      <c r="H49" s="1"/>
      <c r="I49" s="1"/>
      <c r="J49" s="1"/>
      <c r="K49" s="1"/>
    </row>
    <row r="50" spans="2:20" x14ac:dyDescent="0.2">
      <c r="G50" s="4"/>
    </row>
    <row r="51" spans="2:20" x14ac:dyDescent="0.2">
      <c r="G51" s="4"/>
    </row>
    <row r="52" spans="2:20" ht="24" thickBot="1" x14ac:dyDescent="0.25">
      <c r="B52" s="40" t="s">
        <v>41</v>
      </c>
      <c r="C52" s="23" t="s">
        <v>64</v>
      </c>
      <c r="D52" s="24" t="s">
        <v>126</v>
      </c>
      <c r="G52" s="4"/>
    </row>
    <row r="53" spans="2:20" ht="23.25" x14ac:dyDescent="0.35">
      <c r="B53" s="44" t="s">
        <v>110</v>
      </c>
      <c r="C53" s="155">
        <f>Stammdaten_Kostenanteile!E36</f>
        <v>0</v>
      </c>
      <c r="D53" s="156">
        <f>IF(C8="Ja",C53-C19+D19,SUM(D16:D40))</f>
        <v>0</v>
      </c>
      <c r="E53" s="148" t="str">
        <f t="shared" ref="E53:E54" si="1">IFERROR(D53/C53-1,"-")</f>
        <v>-</v>
      </c>
      <c r="G53" s="74"/>
      <c r="H53" s="94"/>
      <c r="J53" s="3"/>
    </row>
    <row r="54" spans="2:20" ht="23.25" x14ac:dyDescent="0.35">
      <c r="B54" s="42" t="s">
        <v>111</v>
      </c>
      <c r="C54" s="157">
        <f>Stammdaten_Kostenanteile!E47</f>
        <v>0</v>
      </c>
      <c r="D54" s="158">
        <f>Stammdaten_Kostenanteile!F47</f>
        <v>0</v>
      </c>
      <c r="E54" s="149" t="str">
        <f t="shared" si="1"/>
        <v>-</v>
      </c>
      <c r="G54" s="4"/>
      <c r="H54" s="3"/>
      <c r="J54" s="3"/>
    </row>
    <row r="55" spans="2:20" ht="24" thickBot="1" x14ac:dyDescent="0.4">
      <c r="B55" s="44" t="s">
        <v>112</v>
      </c>
      <c r="C55" s="159">
        <f>Stammdaten_Kostenanteile!E55</f>
        <v>0</v>
      </c>
      <c r="D55" s="160">
        <f>Stammdaten_Kostenanteile!F55</f>
        <v>0</v>
      </c>
      <c r="E55" s="150" t="str">
        <f>IFERROR(D55/C55-1,"-")</f>
        <v>-</v>
      </c>
      <c r="F55" s="2"/>
      <c r="G55" s="4"/>
      <c r="H55" s="3"/>
      <c r="J55" s="3"/>
    </row>
    <row r="56" spans="2:20" ht="24" outlineLevel="1" thickBot="1" x14ac:dyDescent="0.4">
      <c r="B56" s="44" t="s">
        <v>113</v>
      </c>
      <c r="C56" s="111"/>
      <c r="D56" s="112"/>
      <c r="E56" s="162" t="str">
        <f>IFERROR(D56/C56-1,"-")</f>
        <v>-</v>
      </c>
      <c r="M56" s="3"/>
    </row>
    <row r="57" spans="2:20" ht="19.5" thickBot="1" x14ac:dyDescent="0.25">
      <c r="B57" s="44"/>
      <c r="C57" s="1"/>
      <c r="E57" s="1"/>
      <c r="H57" s="3"/>
    </row>
    <row r="58" spans="2:20" ht="27" thickBot="1" x14ac:dyDescent="0.4">
      <c r="B58" s="40" t="s">
        <v>114</v>
      </c>
      <c r="C58" s="107"/>
      <c r="E58" s="1"/>
      <c r="H58" s="3"/>
    </row>
    <row r="59" spans="2:20" ht="18.75" x14ac:dyDescent="0.2">
      <c r="B59" s="44"/>
      <c r="C59" s="1"/>
      <c r="E59" s="1"/>
    </row>
    <row r="60" spans="2:20" ht="23.25" customHeight="1" thickBot="1" x14ac:dyDescent="0.4">
      <c r="B60" s="40" t="s">
        <v>115</v>
      </c>
      <c r="C60" s="32"/>
    </row>
    <row r="61" spans="2:20" ht="23.25" customHeight="1" x14ac:dyDescent="0.35">
      <c r="B61" s="44" t="s">
        <v>73</v>
      </c>
      <c r="C61" s="227">
        <f>'Anpassung 2018'!C61</f>
        <v>0</v>
      </c>
      <c r="E61" s="89">
        <v>0.05</v>
      </c>
      <c r="F61" s="38"/>
      <c r="G61" s="38"/>
      <c r="H61" s="38"/>
      <c r="I61" s="38"/>
      <c r="J61" s="38"/>
      <c r="K61" s="38"/>
      <c r="L61" s="38"/>
      <c r="M61" s="38"/>
      <c r="N61" s="38"/>
      <c r="O61" s="38"/>
      <c r="P61" s="38"/>
      <c r="Q61" s="38"/>
      <c r="R61" s="38"/>
      <c r="S61" s="38"/>
      <c r="T61" s="38"/>
    </row>
    <row r="62" spans="2:20" ht="23.25" customHeight="1" thickBot="1" x14ac:dyDescent="0.4">
      <c r="B62" s="44" t="s">
        <v>116</v>
      </c>
      <c r="C62" s="163">
        <f>IF($C$8="ja","0",(((Stammdaten_Kostenanteile!E42-Stammdaten_Kostenanteile!E43)*Stammdaten_Kostenanteile!E46)*(IF(C61&gt;E61,E61,C61)/5)))</f>
        <v>0</v>
      </c>
      <c r="D62" s="80"/>
      <c r="E62" s="81"/>
      <c r="F62" s="38"/>
      <c r="G62" s="38"/>
      <c r="H62" s="76"/>
      <c r="I62" s="38"/>
      <c r="J62" s="38"/>
      <c r="K62" s="38"/>
      <c r="L62" s="38"/>
      <c r="M62" s="38"/>
      <c r="N62" s="38"/>
      <c r="O62" s="38"/>
      <c r="P62" s="38"/>
      <c r="Q62" s="38"/>
      <c r="R62" s="38"/>
      <c r="S62" s="38"/>
      <c r="T62" s="38"/>
    </row>
    <row r="63" spans="2:20" ht="23.25" customHeight="1" x14ac:dyDescent="0.35">
      <c r="B63" s="44"/>
      <c r="C63" s="1"/>
      <c r="D63" s="84"/>
      <c r="F63" s="38"/>
      <c r="G63" s="38"/>
      <c r="H63" s="38"/>
      <c r="I63" s="38"/>
      <c r="J63" s="38"/>
      <c r="K63" s="38"/>
      <c r="L63" s="38"/>
      <c r="M63" s="38"/>
      <c r="N63" s="38"/>
      <c r="O63" s="38"/>
      <c r="P63" s="38"/>
      <c r="Q63" s="38"/>
      <c r="R63" s="38"/>
      <c r="S63" s="38"/>
      <c r="T63" s="38"/>
    </row>
    <row r="64" spans="2:20" s="38" customFormat="1" ht="27" customHeight="1" thickBot="1" x14ac:dyDescent="0.4">
      <c r="B64" s="40" t="s">
        <v>62</v>
      </c>
      <c r="C64" s="46"/>
      <c r="D64" s="39"/>
      <c r="E64" s="39"/>
    </row>
    <row r="65" spans="2:20" s="2" customFormat="1" ht="23.25" x14ac:dyDescent="0.35">
      <c r="B65" s="42" t="s">
        <v>132</v>
      </c>
      <c r="C65" s="152">
        <f>'Anpassung 2018'!C65</f>
        <v>0</v>
      </c>
      <c r="D65" s="36"/>
      <c r="E65" s="36"/>
      <c r="F65" s="38"/>
      <c r="G65" s="38"/>
      <c r="H65" s="38"/>
      <c r="I65" s="38"/>
      <c r="J65" s="38"/>
      <c r="K65" s="38"/>
      <c r="L65" s="38"/>
      <c r="M65" s="38"/>
      <c r="N65" s="38"/>
      <c r="O65" s="38"/>
      <c r="P65" s="38"/>
      <c r="Q65" s="38"/>
      <c r="R65" s="38"/>
      <c r="S65" s="38"/>
      <c r="T65" s="38"/>
    </row>
    <row r="66" spans="2:20" ht="23.25" x14ac:dyDescent="0.35">
      <c r="B66" s="42" t="s">
        <v>133</v>
      </c>
      <c r="C66" s="153">
        <f>'Anpassung 2018'!C66</f>
        <v>0</v>
      </c>
      <c r="F66" s="38"/>
      <c r="G66" s="38"/>
      <c r="H66" s="38"/>
      <c r="I66" s="38"/>
      <c r="J66" s="38"/>
      <c r="K66" s="38"/>
      <c r="L66" s="38"/>
      <c r="M66" s="38"/>
      <c r="N66" s="38"/>
      <c r="O66" s="38"/>
      <c r="P66" s="38"/>
      <c r="Q66" s="38"/>
      <c r="R66" s="38"/>
      <c r="S66" s="38"/>
      <c r="T66" s="38"/>
    </row>
    <row r="67" spans="2:20" s="31" customFormat="1" ht="27" x14ac:dyDescent="0.35">
      <c r="B67" s="42" t="s">
        <v>134</v>
      </c>
      <c r="C67" s="153">
        <f>'Anpassung 2018'!C67</f>
        <v>0</v>
      </c>
      <c r="E67" s="82"/>
      <c r="F67" s="38"/>
      <c r="G67" s="38"/>
      <c r="H67" s="38"/>
      <c r="I67" s="38"/>
      <c r="J67" s="38"/>
      <c r="K67" s="38"/>
      <c r="L67" s="38"/>
      <c r="M67" s="38"/>
      <c r="N67" s="38"/>
      <c r="O67" s="38"/>
      <c r="P67" s="38"/>
      <c r="Q67" s="38"/>
      <c r="R67" s="38"/>
      <c r="S67" s="38"/>
      <c r="T67" s="38"/>
    </row>
    <row r="68" spans="2:20" ht="23.25" x14ac:dyDescent="0.35">
      <c r="B68" s="42" t="s">
        <v>135</v>
      </c>
      <c r="C68" s="153">
        <f>'Anpassung 2018'!C68</f>
        <v>0</v>
      </c>
      <c r="F68" s="38"/>
      <c r="G68" s="38"/>
      <c r="H68" s="38"/>
      <c r="I68" s="38"/>
      <c r="J68" s="38"/>
      <c r="K68" s="38"/>
      <c r="L68" s="38"/>
      <c r="M68" s="38"/>
      <c r="N68" s="38"/>
      <c r="O68" s="38"/>
      <c r="P68" s="38"/>
      <c r="Q68" s="38"/>
      <c r="R68" s="38"/>
      <c r="S68" s="38"/>
      <c r="T68" s="38"/>
    </row>
    <row r="69" spans="2:20" ht="24" thickBot="1" x14ac:dyDescent="0.4">
      <c r="B69" s="42" t="s">
        <v>136</v>
      </c>
      <c r="C69" s="154">
        <f>'Anpassung 2018'!C69</f>
        <v>0</v>
      </c>
      <c r="F69" s="83"/>
    </row>
    <row r="70" spans="2:20" ht="15.75" x14ac:dyDescent="0.25">
      <c r="B70" s="19"/>
      <c r="C70" s="41"/>
    </row>
    <row r="71" spans="2:20" s="38" customFormat="1" ht="27" customHeight="1" outlineLevel="1" thickBot="1" x14ac:dyDescent="0.4">
      <c r="B71" s="46"/>
      <c r="C71" s="46"/>
      <c r="D71" s="39"/>
      <c r="E71" s="39"/>
    </row>
    <row r="72" spans="2:20" s="2" customFormat="1" ht="23.25" outlineLevel="1" x14ac:dyDescent="0.35">
      <c r="B72" s="42" t="s">
        <v>127</v>
      </c>
      <c r="C72" s="108"/>
      <c r="D72" s="36"/>
      <c r="E72" s="86"/>
      <c r="F72" s="85"/>
      <c r="G72" s="85"/>
      <c r="H72" s="85"/>
    </row>
    <row r="73" spans="2:20" ht="23.25" outlineLevel="1" x14ac:dyDescent="0.35">
      <c r="B73" s="42" t="s">
        <v>128</v>
      </c>
      <c r="C73" s="109"/>
    </row>
    <row r="74" spans="2:20" s="31" customFormat="1" ht="23.25" outlineLevel="1" x14ac:dyDescent="0.35">
      <c r="B74" s="42" t="s">
        <v>129</v>
      </c>
      <c r="C74" s="109"/>
      <c r="E74" s="30"/>
    </row>
    <row r="75" spans="2:20" ht="23.25" outlineLevel="1" x14ac:dyDescent="0.35">
      <c r="B75" s="42" t="s">
        <v>130</v>
      </c>
      <c r="C75" s="109"/>
    </row>
    <row r="76" spans="2:20" ht="24" outlineLevel="1" thickBot="1" x14ac:dyDescent="0.4">
      <c r="B76" s="42" t="s">
        <v>131</v>
      </c>
      <c r="C76" s="110"/>
    </row>
    <row r="77" spans="2:20" ht="15.75" customHeight="1" outlineLevel="1" x14ac:dyDescent="0.35">
      <c r="B77" s="42"/>
      <c r="C77" s="58"/>
    </row>
    <row r="78" spans="2:20" ht="15" customHeight="1" x14ac:dyDescent="0.35">
      <c r="B78" s="42"/>
      <c r="C78" s="47"/>
    </row>
    <row r="79" spans="2:20" ht="27" customHeight="1" thickBot="1" x14ac:dyDescent="0.4">
      <c r="B79" s="20" t="s">
        <v>90</v>
      </c>
      <c r="C79" s="32"/>
    </row>
    <row r="80" spans="2:20" ht="23.25" x14ac:dyDescent="0.35">
      <c r="B80" s="42" t="s">
        <v>38</v>
      </c>
      <c r="C80" s="108"/>
    </row>
    <row r="81" spans="1:5" ht="24" thickBot="1" x14ac:dyDescent="0.4">
      <c r="B81" s="42" t="s">
        <v>65</v>
      </c>
      <c r="C81" s="154">
        <f>Erlösobergrenzen!F21</f>
        <v>0</v>
      </c>
    </row>
    <row r="82" spans="1:5" ht="15.75" x14ac:dyDescent="0.2">
      <c r="B82" s="22" t="s">
        <v>145</v>
      </c>
    </row>
    <row r="83" spans="1:5" ht="15" customHeight="1" x14ac:dyDescent="0.2">
      <c r="B83" s="22"/>
    </row>
    <row r="84" spans="1:5" ht="15.75" x14ac:dyDescent="0.2">
      <c r="B84" s="35" t="s">
        <v>35</v>
      </c>
    </row>
    <row r="85" spans="1:5" ht="18" x14ac:dyDescent="0.2">
      <c r="A85" s="145"/>
      <c r="B85" s="15" t="s">
        <v>33</v>
      </c>
    </row>
    <row r="86" spans="1:5" ht="18" x14ac:dyDescent="0.2">
      <c r="A86" s="146"/>
      <c r="B86" s="15" t="s">
        <v>34</v>
      </c>
    </row>
    <row r="87" spans="1:5" ht="32.1" customHeight="1" x14ac:dyDescent="0.2">
      <c r="B87" s="39" t="s">
        <v>143</v>
      </c>
      <c r="C87" s="39"/>
      <c r="D87" s="39"/>
      <c r="E87" s="39"/>
    </row>
    <row r="89" spans="1:5" s="114" customFormat="1" ht="18" x14ac:dyDescent="0.25">
      <c r="B89" s="139" t="s">
        <v>40</v>
      </c>
      <c r="C89" s="139"/>
      <c r="D89" s="260"/>
      <c r="E89" s="261" t="s">
        <v>162</v>
      </c>
    </row>
  </sheetData>
  <mergeCells count="4">
    <mergeCell ref="B1:E1"/>
    <mergeCell ref="C8:E8"/>
    <mergeCell ref="C6:E6"/>
    <mergeCell ref="C7:E7"/>
  </mergeCells>
  <conditionalFormatting sqref="D20:D40 D16:D18">
    <cfRule type="expression" dxfId="11" priority="5">
      <formula>$C$8="Ja"</formula>
    </cfRule>
  </conditionalFormatting>
  <conditionalFormatting sqref="C61">
    <cfRule type="expression" dxfId="10" priority="3">
      <formula>$C$8="Ja"</formula>
    </cfRule>
  </conditionalFormatting>
  <conditionalFormatting sqref="C16:C40">
    <cfRule type="expression" dxfId="9" priority="1">
      <formula>$C$8="Ja"</formula>
    </cfRule>
  </conditionalFormatting>
  <printOptions horizontalCentered="1"/>
  <pageMargins left="0.78740157480314965" right="0.78740157480314965" top="0.39370078740157483" bottom="0.39370078740157483" header="0.19685039370078741" footer="0.19685039370078741"/>
  <pageSetup paperSize="9" scale="34" orientation="portrait" r:id="rId1"/>
  <headerFooter alignWithMargins="0">
    <oddFooter>&amp;L&amp;D&amp;R&amp;A - &amp;F</oddFooter>
  </headerFooter>
  <rowBreaks count="1" manualBreakCount="1">
    <brk id="4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89"/>
  <sheetViews>
    <sheetView topLeftCell="A55" zoomScale="50" zoomScaleNormal="50" zoomScaleSheetLayoutView="70" workbookViewId="0">
      <selection activeCell="C107" sqref="C107"/>
    </sheetView>
  </sheetViews>
  <sheetFormatPr baseColWidth="10" defaultRowHeight="15" outlineLevelRow="1" x14ac:dyDescent="0.2"/>
  <cols>
    <col min="1" max="1" width="3.5703125" style="1" customWidth="1"/>
    <col min="2" max="2" width="137.28515625" style="15" customWidth="1"/>
    <col min="3" max="3" width="35.7109375" style="3" customWidth="1"/>
    <col min="4" max="4" width="35.7109375" style="1" customWidth="1"/>
    <col min="5" max="5" width="10.7109375" style="26" customWidth="1"/>
    <col min="6" max="6" width="27.85546875" style="1" customWidth="1"/>
    <col min="7" max="7" width="11.42578125" style="1"/>
    <col min="8" max="8" width="18.7109375" style="1" bestFit="1" customWidth="1"/>
    <col min="9" max="9" width="11.42578125" style="1"/>
    <col min="10" max="10" width="16" style="1" bestFit="1" customWidth="1"/>
    <col min="11" max="12" width="11.42578125" style="1"/>
    <col min="13" max="13" width="21.140625" style="1" customWidth="1"/>
    <col min="14" max="16384" width="11.42578125" style="1"/>
  </cols>
  <sheetData>
    <row r="1" spans="2:14" ht="90" customHeight="1" x14ac:dyDescent="0.4">
      <c r="B1" s="251" t="s">
        <v>124</v>
      </c>
      <c r="C1" s="251"/>
      <c r="D1" s="251"/>
      <c r="E1" s="251"/>
    </row>
    <row r="2" spans="2:14" ht="30" x14ac:dyDescent="0.4">
      <c r="B2" s="95"/>
      <c r="C2" s="95"/>
      <c r="D2" s="95"/>
      <c r="E2" s="95"/>
    </row>
    <row r="3" spans="2:14" ht="15" customHeight="1" x14ac:dyDescent="0.4">
      <c r="B3" s="95"/>
      <c r="C3" s="95"/>
      <c r="D3" s="95"/>
      <c r="E3" s="95"/>
    </row>
    <row r="4" spans="2:14" ht="15" customHeight="1" x14ac:dyDescent="0.2"/>
    <row r="5" spans="2:14" ht="24" thickBot="1" x14ac:dyDescent="0.3">
      <c r="B5" s="20" t="s">
        <v>28</v>
      </c>
      <c r="G5" s="67"/>
    </row>
    <row r="6" spans="2:14" ht="23.25" customHeight="1" x14ac:dyDescent="0.2">
      <c r="B6" s="42" t="s">
        <v>29</v>
      </c>
      <c r="C6" s="245">
        <f>Stammdaten_Kostenanteile!E6</f>
        <v>0</v>
      </c>
      <c r="D6" s="246"/>
      <c r="E6" s="247"/>
    </row>
    <row r="7" spans="2:14" ht="23.25" x14ac:dyDescent="0.2">
      <c r="B7" s="42" t="s">
        <v>30</v>
      </c>
      <c r="C7" s="248">
        <f>Stammdaten_Kostenanteile!E7</f>
        <v>0</v>
      </c>
      <c r="D7" s="249"/>
      <c r="E7" s="250"/>
    </row>
    <row r="8" spans="2:14" ht="24" thickBot="1" x14ac:dyDescent="0.25">
      <c r="B8" s="43" t="s">
        <v>144</v>
      </c>
      <c r="C8" s="252">
        <f>Stammdaten_Kostenanteile!E13</f>
        <v>0</v>
      </c>
      <c r="D8" s="253"/>
      <c r="E8" s="254"/>
    </row>
    <row r="9" spans="2:14" ht="18.75" x14ac:dyDescent="0.2">
      <c r="B9" s="43"/>
      <c r="C9" s="1"/>
      <c r="E9" s="1"/>
    </row>
    <row r="10" spans="2:14" ht="15" customHeight="1" x14ac:dyDescent="0.2"/>
    <row r="11" spans="2:14" s="31" customFormat="1" ht="27" thickBot="1" x14ac:dyDescent="0.4">
      <c r="B11" s="20" t="s">
        <v>117</v>
      </c>
      <c r="C11" s="23" t="s">
        <v>64</v>
      </c>
      <c r="D11" s="24" t="s">
        <v>125</v>
      </c>
      <c r="E11" s="30"/>
      <c r="G11" s="1"/>
      <c r="H11" s="1"/>
      <c r="I11" s="1"/>
      <c r="J11" s="1"/>
      <c r="K11" s="1"/>
      <c r="L11" s="1"/>
      <c r="M11" s="1"/>
      <c r="N11" s="1"/>
    </row>
    <row r="12" spans="2:14" ht="24" thickBot="1" x14ac:dyDescent="0.4">
      <c r="B12" s="42" t="s">
        <v>103</v>
      </c>
      <c r="C12" s="147">
        <v>106.9</v>
      </c>
      <c r="D12" s="57">
        <v>108.40702684113305</v>
      </c>
      <c r="E12" s="151">
        <f>IFERROR(D12/C12-1,"-")</f>
        <v>1.4097538270655185E-2</v>
      </c>
    </row>
    <row r="13" spans="2:14" ht="15.75" x14ac:dyDescent="0.25">
      <c r="B13" s="22" t="s">
        <v>156</v>
      </c>
      <c r="C13" s="27"/>
      <c r="D13" s="27"/>
    </row>
    <row r="15" spans="2:14" ht="24" thickBot="1" x14ac:dyDescent="0.25">
      <c r="B15" s="20" t="s">
        <v>61</v>
      </c>
      <c r="C15" s="23" t="s">
        <v>64</v>
      </c>
      <c r="D15" s="24" t="s">
        <v>125</v>
      </c>
    </row>
    <row r="16" spans="2:14" ht="23.25" x14ac:dyDescent="0.35">
      <c r="B16" s="77" t="s">
        <v>49</v>
      </c>
      <c r="C16" s="155">
        <f>'Anpassung 2018'!C17</f>
        <v>0</v>
      </c>
      <c r="D16" s="102"/>
      <c r="E16" s="148" t="str">
        <f>IFERROR(D16/C16-1,"-")</f>
        <v>-</v>
      </c>
      <c r="F16" s="28"/>
    </row>
    <row r="17" spans="2:6" ht="23.25" x14ac:dyDescent="0.35">
      <c r="B17" s="77" t="s">
        <v>50</v>
      </c>
      <c r="C17" s="157">
        <f>'Anpassung 2018'!C18</f>
        <v>0</v>
      </c>
      <c r="D17" s="104"/>
      <c r="E17" s="149" t="str">
        <f t="shared" ref="E17:E40" si="0">IFERROR(D17/C17-1,"-")</f>
        <v>-</v>
      </c>
    </row>
    <row r="18" spans="2:6" ht="23.25" x14ac:dyDescent="0.35">
      <c r="B18" s="77" t="s">
        <v>51</v>
      </c>
      <c r="C18" s="157">
        <f>'Anpassung 2018'!C19</f>
        <v>0</v>
      </c>
      <c r="D18" s="104"/>
      <c r="E18" s="149" t="str">
        <f t="shared" si="0"/>
        <v>-</v>
      </c>
    </row>
    <row r="19" spans="2:6" ht="23.25" x14ac:dyDescent="0.35">
      <c r="B19" s="77" t="s">
        <v>52</v>
      </c>
      <c r="C19" s="157">
        <f>Stammdaten_Kostenanteile!E15</f>
        <v>0</v>
      </c>
      <c r="D19" s="104"/>
      <c r="E19" s="149" t="str">
        <f t="shared" si="0"/>
        <v>-</v>
      </c>
    </row>
    <row r="20" spans="2:6" ht="37.5" outlineLevel="1" x14ac:dyDescent="0.35">
      <c r="B20" s="79" t="s">
        <v>104</v>
      </c>
      <c r="C20" s="157">
        <f>'Anpassung 2018'!C21</f>
        <v>0</v>
      </c>
      <c r="D20" s="104"/>
      <c r="E20" s="149" t="str">
        <f t="shared" si="0"/>
        <v>-</v>
      </c>
    </row>
    <row r="21" spans="2:6" ht="23.25" x14ac:dyDescent="0.35">
      <c r="B21" s="77" t="s">
        <v>53</v>
      </c>
      <c r="C21" s="157">
        <f>'Anpassung 2018'!C22</f>
        <v>0</v>
      </c>
      <c r="D21" s="104"/>
      <c r="E21" s="149" t="str">
        <f t="shared" si="0"/>
        <v>-</v>
      </c>
    </row>
    <row r="22" spans="2:6" ht="23.25" x14ac:dyDescent="0.35">
      <c r="B22" s="78" t="s">
        <v>54</v>
      </c>
      <c r="C22" s="157">
        <f>'Anpassung 2018'!C23</f>
        <v>0</v>
      </c>
      <c r="D22" s="104"/>
      <c r="E22" s="149" t="str">
        <f t="shared" si="0"/>
        <v>-</v>
      </c>
    </row>
    <row r="23" spans="2:6" ht="37.5" x14ac:dyDescent="0.35">
      <c r="B23" s="79" t="s">
        <v>105</v>
      </c>
      <c r="C23" s="157">
        <f>'Anpassung 2018'!C24</f>
        <v>0</v>
      </c>
      <c r="D23" s="104"/>
      <c r="E23" s="149" t="str">
        <f t="shared" si="0"/>
        <v>-</v>
      </c>
    </row>
    <row r="24" spans="2:6" ht="23.25" x14ac:dyDescent="0.35">
      <c r="B24" s="77" t="s">
        <v>55</v>
      </c>
      <c r="C24" s="157">
        <f>'Anpassung 2018'!C25</f>
        <v>0</v>
      </c>
      <c r="D24" s="104"/>
      <c r="E24" s="149" t="str">
        <f t="shared" si="0"/>
        <v>-</v>
      </c>
    </row>
    <row r="25" spans="2:6" ht="23.25" x14ac:dyDescent="0.35">
      <c r="B25" s="77" t="s">
        <v>100</v>
      </c>
      <c r="C25" s="157">
        <f>'Anpassung 2018'!C26</f>
        <v>0</v>
      </c>
      <c r="D25" s="104"/>
      <c r="E25" s="149" t="str">
        <f t="shared" si="0"/>
        <v>-</v>
      </c>
    </row>
    <row r="26" spans="2:6" ht="23.25" x14ac:dyDescent="0.35">
      <c r="B26" s="77" t="s">
        <v>106</v>
      </c>
      <c r="C26" s="157">
        <f>'Anpassung 2018'!C27</f>
        <v>0</v>
      </c>
      <c r="D26" s="104"/>
      <c r="E26" s="149" t="str">
        <f t="shared" si="0"/>
        <v>-</v>
      </c>
    </row>
    <row r="27" spans="2:6" ht="37.5" x14ac:dyDescent="0.35">
      <c r="B27" s="79" t="s">
        <v>107</v>
      </c>
      <c r="C27" s="157">
        <f>'Anpassung 2018'!C28</f>
        <v>0</v>
      </c>
      <c r="D27" s="104"/>
      <c r="E27" s="149" t="str">
        <f t="shared" si="0"/>
        <v>-</v>
      </c>
    </row>
    <row r="28" spans="2:6" ht="37.5" x14ac:dyDescent="0.35">
      <c r="B28" s="79" t="s">
        <v>108</v>
      </c>
      <c r="C28" s="157">
        <f>'Anpassung 2018'!C29</f>
        <v>0</v>
      </c>
      <c r="D28" s="104"/>
      <c r="E28" s="149" t="str">
        <f t="shared" si="0"/>
        <v>-</v>
      </c>
      <c r="F28" s="28"/>
    </row>
    <row r="29" spans="2:6" ht="23.25" x14ac:dyDescent="0.35">
      <c r="B29" s="77" t="s">
        <v>56</v>
      </c>
      <c r="C29" s="157">
        <f>'Anpassung 2018'!C30</f>
        <v>0</v>
      </c>
      <c r="D29" s="104"/>
      <c r="E29" s="149" t="str">
        <f t="shared" si="0"/>
        <v>-</v>
      </c>
    </row>
    <row r="30" spans="2:6" ht="23.25" x14ac:dyDescent="0.35">
      <c r="B30" s="77" t="s">
        <v>57</v>
      </c>
      <c r="C30" s="157">
        <f>'Anpassung 2018'!C31</f>
        <v>0</v>
      </c>
      <c r="D30" s="104"/>
      <c r="E30" s="149" t="str">
        <f t="shared" si="0"/>
        <v>-</v>
      </c>
    </row>
    <row r="31" spans="2:6" ht="23.25" x14ac:dyDescent="0.35">
      <c r="B31" s="77" t="s">
        <v>58</v>
      </c>
      <c r="C31" s="157">
        <f>'Anpassung 2018'!C32</f>
        <v>0</v>
      </c>
      <c r="D31" s="104"/>
      <c r="E31" s="149" t="str">
        <f t="shared" si="0"/>
        <v>-</v>
      </c>
    </row>
    <row r="32" spans="2:6" ht="23.25" x14ac:dyDescent="0.35">
      <c r="B32" s="77" t="s">
        <v>69</v>
      </c>
      <c r="C32" s="157">
        <f>'Anpassung 2018'!C33</f>
        <v>0</v>
      </c>
      <c r="D32" s="104"/>
      <c r="E32" s="149" t="str">
        <f t="shared" si="0"/>
        <v>-</v>
      </c>
    </row>
    <row r="33" spans="2:11" ht="23.25" x14ac:dyDescent="0.35">
      <c r="B33" s="77" t="s">
        <v>97</v>
      </c>
      <c r="C33" s="157">
        <f>'Anpassung 2018'!C34</f>
        <v>0</v>
      </c>
      <c r="D33" s="104"/>
      <c r="E33" s="149"/>
    </row>
    <row r="34" spans="2:11" ht="23.25" x14ac:dyDescent="0.35">
      <c r="B34" s="78" t="s">
        <v>59</v>
      </c>
      <c r="C34" s="157">
        <f>'Anpassung 2018'!C35</f>
        <v>0</v>
      </c>
      <c r="D34" s="104"/>
      <c r="E34" s="149" t="str">
        <f t="shared" si="0"/>
        <v>-</v>
      </c>
    </row>
    <row r="35" spans="2:11" ht="23.25" outlineLevel="1" x14ac:dyDescent="0.35">
      <c r="B35" s="77" t="s">
        <v>101</v>
      </c>
      <c r="C35" s="157">
        <f>'Anpassung 2018'!C36</f>
        <v>0</v>
      </c>
      <c r="D35" s="104"/>
      <c r="E35" s="149" t="str">
        <f t="shared" si="0"/>
        <v>-</v>
      </c>
    </row>
    <row r="36" spans="2:11" ht="23.25" outlineLevel="1" x14ac:dyDescent="0.35">
      <c r="B36" s="77" t="s">
        <v>98</v>
      </c>
      <c r="C36" s="157">
        <f>'Anpassung 2018'!C37</f>
        <v>0</v>
      </c>
      <c r="D36" s="104"/>
      <c r="E36" s="149"/>
    </row>
    <row r="37" spans="2:11" ht="56.25" outlineLevel="1" x14ac:dyDescent="0.35">
      <c r="B37" s="79" t="s">
        <v>109</v>
      </c>
      <c r="C37" s="157">
        <f>'Anpassung 2018'!C38</f>
        <v>0</v>
      </c>
      <c r="D37" s="104"/>
      <c r="E37" s="149"/>
    </row>
    <row r="38" spans="2:11" ht="23.25" outlineLevel="1" x14ac:dyDescent="0.35">
      <c r="B38" s="77" t="s">
        <v>99</v>
      </c>
      <c r="C38" s="157">
        <f>'Anpassung 2018'!C39</f>
        <v>0</v>
      </c>
      <c r="D38" s="104"/>
      <c r="E38" s="149"/>
    </row>
    <row r="39" spans="2:11" ht="38.25" outlineLevel="1" x14ac:dyDescent="0.35">
      <c r="B39" s="79" t="s">
        <v>68</v>
      </c>
      <c r="C39" s="157">
        <f>'Anpassung 2018'!C40</f>
        <v>0</v>
      </c>
      <c r="D39" s="104"/>
      <c r="E39" s="149" t="str">
        <f t="shared" si="0"/>
        <v>-</v>
      </c>
      <c r="G39" s="2"/>
      <c r="H39" s="2"/>
    </row>
    <row r="40" spans="2:11" ht="24" thickBot="1" x14ac:dyDescent="0.4">
      <c r="B40" s="77" t="s">
        <v>60</v>
      </c>
      <c r="C40" s="159">
        <f>'Anpassung 2018'!C41</f>
        <v>0</v>
      </c>
      <c r="D40" s="106"/>
      <c r="E40" s="150" t="str">
        <f t="shared" si="0"/>
        <v>-</v>
      </c>
    </row>
    <row r="41" spans="2:11" ht="15.75" x14ac:dyDescent="0.2">
      <c r="B41" s="34" t="s">
        <v>141</v>
      </c>
      <c r="C41" s="4"/>
      <c r="D41" s="4"/>
      <c r="E41" s="4"/>
      <c r="F41" s="4"/>
    </row>
    <row r="42" spans="2:11" s="4" customFormat="1" ht="15.75" customHeight="1" x14ac:dyDescent="0.35">
      <c r="B42" s="34" t="s">
        <v>39</v>
      </c>
      <c r="C42" s="33"/>
      <c r="D42" s="33"/>
      <c r="E42" s="29"/>
    </row>
    <row r="43" spans="2:11" s="4" customFormat="1" ht="15.75" customHeight="1" x14ac:dyDescent="0.35">
      <c r="B43" s="34"/>
      <c r="C43" s="33"/>
      <c r="D43" s="33"/>
      <c r="E43" s="29"/>
    </row>
    <row r="44" spans="2:11" s="4" customFormat="1" ht="23.25" customHeight="1" thickBot="1" x14ac:dyDescent="0.4">
      <c r="B44" s="40" t="s">
        <v>74</v>
      </c>
      <c r="C44" s="23" t="s">
        <v>64</v>
      </c>
      <c r="D44" s="33"/>
      <c r="E44" s="29"/>
    </row>
    <row r="45" spans="2:11" s="4" customFormat="1" ht="23.25" customHeight="1" x14ac:dyDescent="0.35">
      <c r="B45" s="42" t="s">
        <v>75</v>
      </c>
      <c r="C45" s="152">
        <f>Stammdaten_Kostenanteile!E22</f>
        <v>0</v>
      </c>
      <c r="D45" s="33"/>
      <c r="E45" s="29"/>
      <c r="F45" s="1"/>
      <c r="G45" s="1"/>
      <c r="H45" s="1"/>
      <c r="I45" s="1"/>
      <c r="J45" s="1"/>
      <c r="K45" s="1"/>
    </row>
    <row r="46" spans="2:11" s="4" customFormat="1" ht="23.25" customHeight="1" x14ac:dyDescent="0.35">
      <c r="B46" s="42" t="s">
        <v>76</v>
      </c>
      <c r="C46" s="153">
        <f>Stammdaten_Kostenanteile!E23</f>
        <v>0</v>
      </c>
      <c r="D46" s="33"/>
      <c r="E46" s="29"/>
      <c r="F46" s="1"/>
      <c r="G46" s="1"/>
      <c r="H46" s="1"/>
      <c r="I46" s="1"/>
      <c r="J46" s="1"/>
      <c r="K46" s="1"/>
    </row>
    <row r="47" spans="2:11" s="4" customFormat="1" ht="23.25" customHeight="1" x14ac:dyDescent="0.35">
      <c r="B47" s="42" t="s">
        <v>77</v>
      </c>
      <c r="C47" s="153">
        <f>Stammdaten_Kostenanteile!E24</f>
        <v>0</v>
      </c>
      <c r="D47" s="33"/>
      <c r="E47" s="29"/>
      <c r="F47" s="1"/>
      <c r="G47" s="1"/>
      <c r="H47" s="1"/>
      <c r="I47" s="1"/>
      <c r="J47" s="1"/>
      <c r="K47" s="1"/>
    </row>
    <row r="48" spans="2:11" s="4" customFormat="1" ht="23.25" customHeight="1" x14ac:dyDescent="0.35">
      <c r="B48" s="42" t="s">
        <v>78</v>
      </c>
      <c r="C48" s="153">
        <f>Stammdaten_Kostenanteile!E25</f>
        <v>0</v>
      </c>
      <c r="D48" s="33"/>
      <c r="E48" s="29"/>
      <c r="F48" s="1"/>
      <c r="G48" s="1"/>
      <c r="H48" s="1"/>
      <c r="I48" s="1"/>
      <c r="J48" s="1"/>
      <c r="K48" s="1"/>
    </row>
    <row r="49" spans="2:20" s="4" customFormat="1" ht="23.25" customHeight="1" thickBot="1" x14ac:dyDescent="0.4">
      <c r="B49" s="42" t="s">
        <v>79</v>
      </c>
      <c r="C49" s="154">
        <f>Stammdaten_Kostenanteile!E26</f>
        <v>0</v>
      </c>
      <c r="D49" s="33"/>
      <c r="E49" s="29"/>
      <c r="F49" s="1"/>
      <c r="G49" s="1"/>
      <c r="H49" s="1"/>
      <c r="I49" s="1"/>
      <c r="J49" s="1"/>
      <c r="K49" s="1"/>
    </row>
    <row r="50" spans="2:20" x14ac:dyDescent="0.2">
      <c r="G50" s="4"/>
    </row>
    <row r="51" spans="2:20" x14ac:dyDescent="0.2">
      <c r="G51" s="4"/>
    </row>
    <row r="52" spans="2:20" ht="24" thickBot="1" x14ac:dyDescent="0.25">
      <c r="B52" s="40" t="s">
        <v>41</v>
      </c>
      <c r="C52" s="23" t="s">
        <v>64</v>
      </c>
      <c r="D52" s="24" t="s">
        <v>125</v>
      </c>
      <c r="G52" s="4"/>
    </row>
    <row r="53" spans="2:20" ht="23.25" x14ac:dyDescent="0.35">
      <c r="B53" s="44" t="s">
        <v>110</v>
      </c>
      <c r="C53" s="155">
        <f>Stammdaten_Kostenanteile!E36</f>
        <v>0</v>
      </c>
      <c r="D53" s="156">
        <f>IF(C8="Ja",C53-C19+D19,SUM(D16:D40))</f>
        <v>0</v>
      </c>
      <c r="E53" s="148" t="str">
        <f t="shared" ref="E53:E54" si="1">IFERROR(D53/C53-1,"-")</f>
        <v>-</v>
      </c>
      <c r="G53" s="74"/>
      <c r="H53" s="94"/>
      <c r="J53" s="3"/>
    </row>
    <row r="54" spans="2:20" ht="23.25" x14ac:dyDescent="0.35">
      <c r="B54" s="42" t="s">
        <v>111</v>
      </c>
      <c r="C54" s="157">
        <f>Stammdaten_Kostenanteile!E47</f>
        <v>0</v>
      </c>
      <c r="D54" s="158">
        <f>Stammdaten_Kostenanteile!G47</f>
        <v>0</v>
      </c>
      <c r="E54" s="149" t="str">
        <f t="shared" si="1"/>
        <v>-</v>
      </c>
      <c r="G54" s="4"/>
      <c r="H54" s="3"/>
      <c r="J54" s="3"/>
    </row>
    <row r="55" spans="2:20" ht="24" thickBot="1" x14ac:dyDescent="0.4">
      <c r="B55" s="44" t="s">
        <v>112</v>
      </c>
      <c r="C55" s="159">
        <f>Stammdaten_Kostenanteile!E55</f>
        <v>0</v>
      </c>
      <c r="D55" s="160">
        <f>Stammdaten_Kostenanteile!G55</f>
        <v>0</v>
      </c>
      <c r="E55" s="150" t="str">
        <f>IFERROR(D55/C55-1,"-")</f>
        <v>-</v>
      </c>
      <c r="F55" s="2"/>
      <c r="G55" s="4"/>
      <c r="H55" s="3"/>
      <c r="J55" s="3"/>
    </row>
    <row r="56" spans="2:20" ht="24" outlineLevel="1" thickBot="1" x14ac:dyDescent="0.4">
      <c r="B56" s="44" t="s">
        <v>113</v>
      </c>
      <c r="C56" s="111"/>
      <c r="D56" s="112"/>
      <c r="E56" s="162" t="str">
        <f>IFERROR(D56/C56-1,"-")</f>
        <v>-</v>
      </c>
      <c r="M56" s="3"/>
    </row>
    <row r="57" spans="2:20" ht="19.5" thickBot="1" x14ac:dyDescent="0.25">
      <c r="B57" s="44"/>
      <c r="C57" s="1"/>
      <c r="E57" s="1"/>
      <c r="H57" s="3"/>
    </row>
    <row r="58" spans="2:20" ht="27" thickBot="1" x14ac:dyDescent="0.4">
      <c r="B58" s="40" t="s">
        <v>114</v>
      </c>
      <c r="C58" s="107"/>
      <c r="E58" s="1"/>
      <c r="H58" s="3"/>
    </row>
    <row r="59" spans="2:20" ht="18.75" x14ac:dyDescent="0.2">
      <c r="B59" s="44"/>
      <c r="C59" s="1"/>
      <c r="E59" s="1"/>
    </row>
    <row r="60" spans="2:20" ht="23.25" customHeight="1" thickBot="1" x14ac:dyDescent="0.4">
      <c r="B60" s="40" t="s">
        <v>115</v>
      </c>
      <c r="C60" s="32"/>
    </row>
    <row r="61" spans="2:20" ht="23.25" customHeight="1" x14ac:dyDescent="0.35">
      <c r="B61" s="44" t="s">
        <v>73</v>
      </c>
      <c r="C61" s="227">
        <f>'Anpassung 2018'!C61</f>
        <v>0</v>
      </c>
      <c r="E61" s="89">
        <v>0.05</v>
      </c>
      <c r="F61" s="38"/>
      <c r="G61" s="38"/>
      <c r="H61" s="38"/>
      <c r="I61" s="38"/>
      <c r="J61" s="38"/>
      <c r="K61" s="38"/>
      <c r="L61" s="38"/>
      <c r="M61" s="38"/>
      <c r="N61" s="38"/>
      <c r="O61" s="38"/>
      <c r="P61" s="38"/>
      <c r="Q61" s="38"/>
      <c r="R61" s="38"/>
      <c r="S61" s="38"/>
      <c r="T61" s="38"/>
    </row>
    <row r="62" spans="2:20" ht="23.25" customHeight="1" thickBot="1" x14ac:dyDescent="0.4">
      <c r="B62" s="44" t="s">
        <v>116</v>
      </c>
      <c r="C62" s="163">
        <f>IF($C$8="ja","0",(((Stammdaten_Kostenanteile!E42-Stammdaten_Kostenanteile!E43)*Stammdaten_Kostenanteile!E46)*(IF(C61&gt;E61,E61,C61)/5)))</f>
        <v>0</v>
      </c>
      <c r="D62" s="80"/>
      <c r="E62" s="81"/>
      <c r="F62" s="38"/>
      <c r="G62" s="38"/>
      <c r="H62" s="76"/>
      <c r="I62" s="38"/>
      <c r="J62" s="38"/>
      <c r="K62" s="38"/>
      <c r="L62" s="38"/>
      <c r="M62" s="38"/>
      <c r="N62" s="38"/>
      <c r="O62" s="38"/>
      <c r="P62" s="38"/>
      <c r="Q62" s="38"/>
      <c r="R62" s="38"/>
      <c r="S62" s="38"/>
      <c r="T62" s="38"/>
    </row>
    <row r="63" spans="2:20" ht="23.25" customHeight="1" x14ac:dyDescent="0.35">
      <c r="B63" s="44"/>
      <c r="C63" s="1"/>
      <c r="D63" s="84"/>
      <c r="F63" s="38"/>
      <c r="G63" s="38"/>
      <c r="H63" s="38"/>
      <c r="I63" s="38"/>
      <c r="J63" s="38"/>
      <c r="K63" s="38"/>
      <c r="L63" s="38"/>
      <c r="M63" s="38"/>
      <c r="N63" s="38"/>
      <c r="O63" s="38"/>
      <c r="P63" s="38"/>
      <c r="Q63" s="38"/>
      <c r="R63" s="38"/>
      <c r="S63" s="38"/>
      <c r="T63" s="38"/>
    </row>
    <row r="64" spans="2:20" s="38" customFormat="1" ht="27" customHeight="1" thickBot="1" x14ac:dyDescent="0.4">
      <c r="B64" s="40" t="s">
        <v>62</v>
      </c>
      <c r="C64" s="46"/>
      <c r="D64" s="39"/>
      <c r="E64" s="39"/>
    </row>
    <row r="65" spans="2:20" s="2" customFormat="1" ht="23.25" x14ac:dyDescent="0.35">
      <c r="B65" s="42" t="s">
        <v>132</v>
      </c>
      <c r="C65" s="152">
        <f>'Anpassung 2018'!C65</f>
        <v>0</v>
      </c>
      <c r="D65" s="36"/>
      <c r="E65" s="36"/>
      <c r="F65" s="38"/>
      <c r="G65" s="38"/>
      <c r="H65" s="38"/>
      <c r="I65" s="38"/>
      <c r="J65" s="38"/>
      <c r="K65" s="38"/>
      <c r="L65" s="38"/>
      <c r="M65" s="38"/>
      <c r="N65" s="38"/>
      <c r="O65" s="38"/>
      <c r="P65" s="38"/>
      <c r="Q65" s="38"/>
      <c r="R65" s="38"/>
      <c r="S65" s="38"/>
      <c r="T65" s="38"/>
    </row>
    <row r="66" spans="2:20" ht="23.25" x14ac:dyDescent="0.35">
      <c r="B66" s="42" t="s">
        <v>133</v>
      </c>
      <c r="C66" s="153">
        <f>'Anpassung 2018'!C66</f>
        <v>0</v>
      </c>
      <c r="F66" s="38"/>
      <c r="G66" s="38"/>
      <c r="H66" s="38"/>
      <c r="I66" s="38"/>
      <c r="J66" s="38"/>
      <c r="K66" s="38"/>
      <c r="L66" s="38"/>
      <c r="M66" s="38"/>
      <c r="N66" s="38"/>
      <c r="O66" s="38"/>
      <c r="P66" s="38"/>
      <c r="Q66" s="38"/>
      <c r="R66" s="38"/>
      <c r="S66" s="38"/>
      <c r="T66" s="38"/>
    </row>
    <row r="67" spans="2:20" s="31" customFormat="1" ht="27" x14ac:dyDescent="0.35">
      <c r="B67" s="42" t="s">
        <v>134</v>
      </c>
      <c r="C67" s="153">
        <f>'Anpassung 2018'!C67</f>
        <v>0</v>
      </c>
      <c r="E67" s="82"/>
      <c r="F67" s="38"/>
      <c r="G67" s="38"/>
      <c r="H67" s="38"/>
      <c r="I67" s="38"/>
      <c r="J67" s="38"/>
      <c r="K67" s="38"/>
      <c r="L67" s="38"/>
      <c r="M67" s="38"/>
      <c r="N67" s="38"/>
      <c r="O67" s="38"/>
      <c r="P67" s="38"/>
      <c r="Q67" s="38"/>
      <c r="R67" s="38"/>
      <c r="S67" s="38"/>
      <c r="T67" s="38"/>
    </row>
    <row r="68" spans="2:20" ht="23.25" x14ac:dyDescent="0.35">
      <c r="B68" s="42" t="s">
        <v>135</v>
      </c>
      <c r="C68" s="153">
        <f>'Anpassung 2018'!C68</f>
        <v>0</v>
      </c>
      <c r="F68" s="38"/>
      <c r="G68" s="38"/>
      <c r="H68" s="38"/>
      <c r="I68" s="38"/>
      <c r="J68" s="38"/>
      <c r="K68" s="38"/>
      <c r="L68" s="38"/>
      <c r="M68" s="38"/>
      <c r="N68" s="38"/>
      <c r="O68" s="38"/>
      <c r="P68" s="38"/>
      <c r="Q68" s="38"/>
      <c r="R68" s="38"/>
      <c r="S68" s="38"/>
      <c r="T68" s="38"/>
    </row>
    <row r="69" spans="2:20" ht="24" thickBot="1" x14ac:dyDescent="0.4">
      <c r="B69" s="42" t="s">
        <v>136</v>
      </c>
      <c r="C69" s="154">
        <f>'Anpassung 2018'!C69</f>
        <v>0</v>
      </c>
      <c r="F69" s="83"/>
    </row>
    <row r="70" spans="2:20" ht="15.75" x14ac:dyDescent="0.25">
      <c r="B70" s="19"/>
      <c r="C70" s="41"/>
    </row>
    <row r="71" spans="2:20" s="38" customFormat="1" ht="27" customHeight="1" outlineLevel="1" thickBot="1" x14ac:dyDescent="0.4">
      <c r="B71" s="40" t="s">
        <v>66</v>
      </c>
      <c r="C71" s="46"/>
      <c r="D71" s="39"/>
      <c r="E71" s="39"/>
    </row>
    <row r="72" spans="2:20" s="2" customFormat="1" ht="23.25" outlineLevel="1" x14ac:dyDescent="0.35">
      <c r="B72" s="42" t="s">
        <v>127</v>
      </c>
      <c r="C72" s="108"/>
      <c r="D72" s="36"/>
      <c r="E72" s="86"/>
      <c r="F72" s="85"/>
      <c r="G72" s="85"/>
      <c r="H72" s="85"/>
    </row>
    <row r="73" spans="2:20" ht="23.25" outlineLevel="1" x14ac:dyDescent="0.35">
      <c r="B73" s="42" t="s">
        <v>128</v>
      </c>
      <c r="C73" s="109"/>
    </row>
    <row r="74" spans="2:20" s="31" customFormat="1" ht="23.25" outlineLevel="1" x14ac:dyDescent="0.35">
      <c r="B74" s="42" t="s">
        <v>129</v>
      </c>
      <c r="C74" s="109"/>
      <c r="E74" s="30"/>
    </row>
    <row r="75" spans="2:20" ht="23.25" outlineLevel="1" x14ac:dyDescent="0.35">
      <c r="B75" s="42" t="s">
        <v>130</v>
      </c>
      <c r="C75" s="109"/>
    </row>
    <row r="76" spans="2:20" ht="24" outlineLevel="1" thickBot="1" x14ac:dyDescent="0.4">
      <c r="B76" s="42" t="s">
        <v>131</v>
      </c>
      <c r="C76" s="110"/>
    </row>
    <row r="77" spans="2:20" ht="15.75" customHeight="1" outlineLevel="1" x14ac:dyDescent="0.35">
      <c r="B77" s="42"/>
      <c r="C77" s="58"/>
    </row>
    <row r="78" spans="2:20" ht="15" customHeight="1" x14ac:dyDescent="0.35">
      <c r="B78" s="42"/>
      <c r="C78" s="47"/>
    </row>
    <row r="79" spans="2:20" ht="27" customHeight="1" thickBot="1" x14ac:dyDescent="0.4">
      <c r="B79" s="20" t="s">
        <v>90</v>
      </c>
      <c r="C79" s="32"/>
    </row>
    <row r="80" spans="2:20" ht="23.25" x14ac:dyDescent="0.35">
      <c r="B80" s="42" t="s">
        <v>38</v>
      </c>
      <c r="C80" s="108"/>
    </row>
    <row r="81" spans="1:5" ht="24" thickBot="1" x14ac:dyDescent="0.4">
      <c r="B81" s="42" t="s">
        <v>65</v>
      </c>
      <c r="C81" s="154">
        <f>Erlösobergrenzen!G21</f>
        <v>0</v>
      </c>
    </row>
    <row r="82" spans="1:5" ht="15.75" x14ac:dyDescent="0.2">
      <c r="B82" s="22" t="s">
        <v>145</v>
      </c>
    </row>
    <row r="83" spans="1:5" ht="15" customHeight="1" x14ac:dyDescent="0.2">
      <c r="B83" s="22"/>
    </row>
    <row r="84" spans="1:5" ht="15.75" x14ac:dyDescent="0.2">
      <c r="B84" s="35" t="s">
        <v>35</v>
      </c>
    </row>
    <row r="85" spans="1:5" ht="18" x14ac:dyDescent="0.2">
      <c r="A85" s="145"/>
      <c r="B85" s="15" t="s">
        <v>33</v>
      </c>
    </row>
    <row r="86" spans="1:5" ht="18" x14ac:dyDescent="0.2">
      <c r="A86" s="146"/>
      <c r="B86" s="15" t="s">
        <v>34</v>
      </c>
    </row>
    <row r="87" spans="1:5" ht="32.1" customHeight="1" x14ac:dyDescent="0.2">
      <c r="B87" s="39" t="s">
        <v>143</v>
      </c>
      <c r="C87" s="39"/>
      <c r="D87" s="39"/>
      <c r="E87" s="39"/>
    </row>
    <row r="89" spans="1:5" s="114" customFormat="1" ht="18" x14ac:dyDescent="0.25">
      <c r="B89" s="139" t="s">
        <v>40</v>
      </c>
      <c r="C89" s="139"/>
      <c r="D89" s="260"/>
      <c r="E89" s="261" t="s">
        <v>162</v>
      </c>
    </row>
  </sheetData>
  <mergeCells count="4">
    <mergeCell ref="B1:E1"/>
    <mergeCell ref="C8:E8"/>
    <mergeCell ref="C6:E6"/>
    <mergeCell ref="C7:E7"/>
  </mergeCells>
  <conditionalFormatting sqref="D20:D40 D16:D18">
    <cfRule type="expression" dxfId="8" priority="4">
      <formula>$C$8="Ja"</formula>
    </cfRule>
  </conditionalFormatting>
  <conditionalFormatting sqref="C61">
    <cfRule type="expression" dxfId="7" priority="2">
      <formula>$C$8="Ja"</formula>
    </cfRule>
  </conditionalFormatting>
  <conditionalFormatting sqref="C16:C40">
    <cfRule type="expression" dxfId="6" priority="1">
      <formula>$C$8="Ja"</formula>
    </cfRule>
  </conditionalFormatting>
  <dataValidations count="1">
    <dataValidation allowBlank="1" showInputMessage="1" showErrorMessage="1" errorTitle="Netzbetreibernummer ungültig!" error="Die Netzbetreibernummer ergibt sich aus dem Aktenzeichen der Festlegung der Erlösobergrenze, der letzte Zifferblock ist die Netzbetreibernummer; z.B. beim Aktenzeichen 1-4455.4-3/123 ist die Nummer 123, die Netzbetreibern." sqref="C7:E7"/>
  </dataValidations>
  <printOptions horizontalCentered="1"/>
  <pageMargins left="0.78740157480314965" right="0.78740157480314965" top="0.39370078740157483" bottom="0.39370078740157483" header="0.19685039370078741" footer="0.19685039370078741"/>
  <pageSetup paperSize="9" scale="34" orientation="portrait" r:id="rId1"/>
  <headerFooter alignWithMargins="0">
    <oddFooter>&amp;L&amp;D&amp;R&amp;A - &amp;F</oddFooter>
  </headerFooter>
  <rowBreaks count="1" manualBreakCount="1">
    <brk id="4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89"/>
  <sheetViews>
    <sheetView topLeftCell="A46" zoomScale="50" zoomScaleNormal="50" zoomScaleSheetLayoutView="70" workbookViewId="0">
      <selection activeCell="F98" sqref="F98"/>
    </sheetView>
  </sheetViews>
  <sheetFormatPr baseColWidth="10" defaultRowHeight="15" outlineLevelRow="1" x14ac:dyDescent="0.2"/>
  <cols>
    <col min="1" max="1" width="3.42578125" style="15" customWidth="1"/>
    <col min="2" max="2" width="137.28515625" style="15" customWidth="1"/>
    <col min="3" max="3" width="35.7109375" style="3" customWidth="1"/>
    <col min="4" max="4" width="35.7109375" style="1" customWidth="1"/>
    <col min="5" max="5" width="10.7109375" style="26" customWidth="1"/>
    <col min="6" max="6" width="27.85546875" style="1" customWidth="1"/>
    <col min="7" max="7" width="11.42578125" style="1"/>
    <col min="8" max="8" width="18.7109375" style="1" bestFit="1" customWidth="1"/>
    <col min="9" max="9" width="11.42578125" style="1"/>
    <col min="10" max="10" width="16" style="1" bestFit="1" customWidth="1"/>
    <col min="11" max="12" width="11.42578125" style="1"/>
    <col min="13" max="13" width="21.140625" style="1" customWidth="1"/>
    <col min="14" max="16384" width="11.42578125" style="1"/>
  </cols>
  <sheetData>
    <row r="1" spans="1:14" ht="69.75" customHeight="1" x14ac:dyDescent="0.4">
      <c r="A1" s="100"/>
      <c r="B1" s="251" t="s">
        <v>137</v>
      </c>
      <c r="C1" s="251"/>
      <c r="D1" s="251"/>
      <c r="E1" s="251"/>
    </row>
    <row r="2" spans="1:14" ht="30" x14ac:dyDescent="0.4">
      <c r="A2" s="45"/>
      <c r="B2" s="95"/>
      <c r="C2" s="95"/>
      <c r="D2" s="95"/>
      <c r="E2" s="95"/>
    </row>
    <row r="3" spans="1:14" ht="15" customHeight="1" x14ac:dyDescent="0.4">
      <c r="A3" s="45"/>
      <c r="B3" s="95"/>
      <c r="C3" s="95"/>
      <c r="D3" s="95"/>
      <c r="E3" s="95"/>
    </row>
    <row r="4" spans="1:14" ht="15" customHeight="1" x14ac:dyDescent="0.2"/>
    <row r="5" spans="1:14" ht="24" thickBot="1" x14ac:dyDescent="0.3">
      <c r="B5" s="20" t="s">
        <v>28</v>
      </c>
      <c r="G5" s="67"/>
    </row>
    <row r="6" spans="1:14" ht="23.25" customHeight="1" x14ac:dyDescent="0.2">
      <c r="A6" s="62"/>
      <c r="B6" s="42" t="s">
        <v>29</v>
      </c>
      <c r="C6" s="245">
        <f>Stammdaten_Kostenanteile!E6</f>
        <v>0</v>
      </c>
      <c r="D6" s="246"/>
      <c r="E6" s="247"/>
    </row>
    <row r="7" spans="1:14" ht="23.25" x14ac:dyDescent="0.2">
      <c r="A7" s="62"/>
      <c r="B7" s="42" t="s">
        <v>30</v>
      </c>
      <c r="C7" s="248">
        <f>Stammdaten_Kostenanteile!E7</f>
        <v>0</v>
      </c>
      <c r="D7" s="249"/>
      <c r="E7" s="250"/>
    </row>
    <row r="8" spans="1:14" ht="24" thickBot="1" x14ac:dyDescent="0.25">
      <c r="A8" s="62"/>
      <c r="B8" s="43" t="s">
        <v>144</v>
      </c>
      <c r="C8" s="252">
        <f>Stammdaten_Kostenanteile!E13</f>
        <v>0</v>
      </c>
      <c r="D8" s="253"/>
      <c r="E8" s="254"/>
    </row>
    <row r="9" spans="1:14" ht="18.75" x14ac:dyDescent="0.2">
      <c r="A9" s="62"/>
      <c r="B9" s="43"/>
      <c r="C9" s="1"/>
      <c r="E9" s="1"/>
    </row>
    <row r="10" spans="1:14" ht="15" customHeight="1" x14ac:dyDescent="0.2"/>
    <row r="11" spans="1:14" s="31" customFormat="1" ht="27" thickBot="1" x14ac:dyDescent="0.4">
      <c r="B11" s="20" t="s">
        <v>117</v>
      </c>
      <c r="C11" s="23" t="s">
        <v>64</v>
      </c>
      <c r="D11" s="24" t="s">
        <v>138</v>
      </c>
      <c r="E11" s="30"/>
      <c r="G11" s="1"/>
      <c r="H11" s="1"/>
      <c r="I11" s="1"/>
      <c r="J11" s="1"/>
      <c r="K11" s="1"/>
      <c r="L11" s="1"/>
      <c r="M11" s="1"/>
      <c r="N11" s="1"/>
    </row>
    <row r="12" spans="1:14" ht="24" thickBot="1" x14ac:dyDescent="0.4">
      <c r="A12" s="62"/>
      <c r="B12" s="42" t="s">
        <v>103</v>
      </c>
      <c r="C12" s="147">
        <v>106.9</v>
      </c>
      <c r="D12" s="57">
        <v>108.91407561026838</v>
      </c>
      <c r="E12" s="151">
        <f>IFERROR(D12/C12-1,"-")</f>
        <v>1.8840744717197211E-2</v>
      </c>
    </row>
    <row r="13" spans="1:14" ht="15.75" x14ac:dyDescent="0.25">
      <c r="B13" s="22" t="s">
        <v>156</v>
      </c>
      <c r="C13" s="27"/>
      <c r="D13" s="27"/>
    </row>
    <row r="15" spans="1:14" ht="24" thickBot="1" x14ac:dyDescent="0.25">
      <c r="B15" s="20" t="s">
        <v>61</v>
      </c>
      <c r="C15" s="23" t="s">
        <v>64</v>
      </c>
      <c r="D15" s="24" t="s">
        <v>138</v>
      </c>
    </row>
    <row r="16" spans="1:14" ht="23.25" x14ac:dyDescent="0.35">
      <c r="A16" s="62"/>
      <c r="B16" s="77" t="s">
        <v>49</v>
      </c>
      <c r="C16" s="155">
        <f>'Anpassung 2020'!C16</f>
        <v>0</v>
      </c>
      <c r="D16" s="102"/>
      <c r="E16" s="148" t="str">
        <f>IFERROR(D16/C16-1,"-")</f>
        <v>-</v>
      </c>
      <c r="F16" s="28"/>
    </row>
    <row r="17" spans="1:6" ht="23.25" x14ac:dyDescent="0.35">
      <c r="A17" s="62"/>
      <c r="B17" s="77" t="s">
        <v>50</v>
      </c>
      <c r="C17" s="157">
        <f>'Anpassung 2020'!C17</f>
        <v>0</v>
      </c>
      <c r="D17" s="104"/>
      <c r="E17" s="149" t="str">
        <f t="shared" ref="E17:E40" si="0">IFERROR(D17/C17-1,"-")</f>
        <v>-</v>
      </c>
    </row>
    <row r="18" spans="1:6" ht="23.25" x14ac:dyDescent="0.35">
      <c r="A18" s="62"/>
      <c r="B18" s="77" t="s">
        <v>51</v>
      </c>
      <c r="C18" s="157">
        <f>'Anpassung 2020'!C18</f>
        <v>0</v>
      </c>
      <c r="D18" s="104"/>
      <c r="E18" s="149" t="str">
        <f t="shared" si="0"/>
        <v>-</v>
      </c>
    </row>
    <row r="19" spans="1:6" ht="23.25" x14ac:dyDescent="0.35">
      <c r="A19" s="62"/>
      <c r="B19" s="77" t="s">
        <v>52</v>
      </c>
      <c r="C19" s="157">
        <f>Stammdaten_Kostenanteile!E15</f>
        <v>0</v>
      </c>
      <c r="D19" s="104"/>
      <c r="E19" s="149" t="str">
        <f t="shared" si="0"/>
        <v>-</v>
      </c>
    </row>
    <row r="20" spans="1:6" ht="37.5" outlineLevel="1" x14ac:dyDescent="0.35">
      <c r="A20" s="62"/>
      <c r="B20" s="79" t="s">
        <v>104</v>
      </c>
      <c r="C20" s="157">
        <f>'Anpassung 2020'!C20</f>
        <v>0</v>
      </c>
      <c r="D20" s="104"/>
      <c r="E20" s="149" t="str">
        <f t="shared" si="0"/>
        <v>-</v>
      </c>
    </row>
    <row r="21" spans="1:6" ht="23.25" x14ac:dyDescent="0.35">
      <c r="A21" s="62"/>
      <c r="B21" s="77" t="s">
        <v>53</v>
      </c>
      <c r="C21" s="157">
        <f>'Anpassung 2020'!C21</f>
        <v>0</v>
      </c>
      <c r="D21" s="104"/>
      <c r="E21" s="149" t="str">
        <f t="shared" si="0"/>
        <v>-</v>
      </c>
    </row>
    <row r="22" spans="1:6" ht="23.25" x14ac:dyDescent="0.35">
      <c r="A22" s="62"/>
      <c r="B22" s="78" t="s">
        <v>54</v>
      </c>
      <c r="C22" s="157">
        <f>'Anpassung 2020'!C22</f>
        <v>0</v>
      </c>
      <c r="D22" s="104"/>
      <c r="E22" s="149" t="str">
        <f t="shared" si="0"/>
        <v>-</v>
      </c>
    </row>
    <row r="23" spans="1:6" ht="37.5" x14ac:dyDescent="0.35">
      <c r="A23" s="62"/>
      <c r="B23" s="79" t="s">
        <v>105</v>
      </c>
      <c r="C23" s="157">
        <f>'Anpassung 2020'!C23</f>
        <v>0</v>
      </c>
      <c r="D23" s="104"/>
      <c r="E23" s="149" t="str">
        <f t="shared" si="0"/>
        <v>-</v>
      </c>
    </row>
    <row r="24" spans="1:6" ht="23.25" x14ac:dyDescent="0.35">
      <c r="A24" s="62"/>
      <c r="B24" s="77" t="s">
        <v>55</v>
      </c>
      <c r="C24" s="157">
        <f>'Anpassung 2020'!C24</f>
        <v>0</v>
      </c>
      <c r="D24" s="104"/>
      <c r="E24" s="149" t="str">
        <f t="shared" si="0"/>
        <v>-</v>
      </c>
    </row>
    <row r="25" spans="1:6" ht="23.25" x14ac:dyDescent="0.35">
      <c r="A25" s="62"/>
      <c r="B25" s="77" t="s">
        <v>100</v>
      </c>
      <c r="C25" s="157">
        <f>'Anpassung 2020'!C25</f>
        <v>0</v>
      </c>
      <c r="D25" s="104"/>
      <c r="E25" s="149" t="str">
        <f t="shared" si="0"/>
        <v>-</v>
      </c>
    </row>
    <row r="26" spans="1:6" ht="23.25" x14ac:dyDescent="0.35">
      <c r="A26" s="62"/>
      <c r="B26" s="77" t="s">
        <v>106</v>
      </c>
      <c r="C26" s="157">
        <f>'Anpassung 2020'!C26</f>
        <v>0</v>
      </c>
      <c r="D26" s="104"/>
      <c r="E26" s="149" t="str">
        <f t="shared" si="0"/>
        <v>-</v>
      </c>
    </row>
    <row r="27" spans="1:6" ht="37.5" x14ac:dyDescent="0.35">
      <c r="A27" s="62"/>
      <c r="B27" s="79" t="s">
        <v>107</v>
      </c>
      <c r="C27" s="157">
        <f>'Anpassung 2020'!C27</f>
        <v>0</v>
      </c>
      <c r="D27" s="104"/>
      <c r="E27" s="149" t="str">
        <f t="shared" si="0"/>
        <v>-</v>
      </c>
    </row>
    <row r="28" spans="1:6" ht="37.5" x14ac:dyDescent="0.35">
      <c r="A28" s="62"/>
      <c r="B28" s="79" t="s">
        <v>108</v>
      </c>
      <c r="C28" s="157">
        <f>'Anpassung 2020'!C28</f>
        <v>0</v>
      </c>
      <c r="D28" s="104"/>
      <c r="E28" s="149" t="str">
        <f t="shared" si="0"/>
        <v>-</v>
      </c>
      <c r="F28" s="28"/>
    </row>
    <row r="29" spans="1:6" ht="23.25" x14ac:dyDescent="0.35">
      <c r="A29" s="62"/>
      <c r="B29" s="77" t="s">
        <v>56</v>
      </c>
      <c r="C29" s="157">
        <f>'Anpassung 2020'!C29</f>
        <v>0</v>
      </c>
      <c r="D29" s="104"/>
      <c r="E29" s="149" t="str">
        <f t="shared" si="0"/>
        <v>-</v>
      </c>
    </row>
    <row r="30" spans="1:6" ht="23.25" x14ac:dyDescent="0.35">
      <c r="A30" s="62"/>
      <c r="B30" s="77" t="s">
        <v>57</v>
      </c>
      <c r="C30" s="157">
        <f>'Anpassung 2020'!C30</f>
        <v>0</v>
      </c>
      <c r="D30" s="104"/>
      <c r="E30" s="149" t="str">
        <f t="shared" si="0"/>
        <v>-</v>
      </c>
    </row>
    <row r="31" spans="1:6" ht="23.25" x14ac:dyDescent="0.35">
      <c r="A31" s="62"/>
      <c r="B31" s="77" t="s">
        <v>58</v>
      </c>
      <c r="C31" s="157">
        <f>'Anpassung 2020'!C31</f>
        <v>0</v>
      </c>
      <c r="D31" s="104"/>
      <c r="E31" s="149" t="str">
        <f t="shared" si="0"/>
        <v>-</v>
      </c>
    </row>
    <row r="32" spans="1:6" ht="23.25" x14ac:dyDescent="0.35">
      <c r="A32" s="62"/>
      <c r="B32" s="77" t="s">
        <v>69</v>
      </c>
      <c r="C32" s="157">
        <f>'Anpassung 2020'!C32</f>
        <v>0</v>
      </c>
      <c r="D32" s="104"/>
      <c r="E32" s="149" t="str">
        <f t="shared" si="0"/>
        <v>-</v>
      </c>
    </row>
    <row r="33" spans="1:11" ht="23.25" x14ac:dyDescent="0.35">
      <c r="A33" s="62"/>
      <c r="B33" s="77" t="s">
        <v>97</v>
      </c>
      <c r="C33" s="157">
        <f>'Anpassung 2020'!C33</f>
        <v>0</v>
      </c>
      <c r="D33" s="104"/>
      <c r="E33" s="149"/>
    </row>
    <row r="34" spans="1:11" ht="23.25" x14ac:dyDescent="0.35">
      <c r="A34" s="62"/>
      <c r="B34" s="78" t="s">
        <v>59</v>
      </c>
      <c r="C34" s="157">
        <f>'Anpassung 2020'!C34</f>
        <v>0</v>
      </c>
      <c r="D34" s="104"/>
      <c r="E34" s="149" t="str">
        <f t="shared" si="0"/>
        <v>-</v>
      </c>
    </row>
    <row r="35" spans="1:11" ht="23.25" outlineLevel="1" x14ac:dyDescent="0.35">
      <c r="A35" s="62"/>
      <c r="B35" s="77" t="s">
        <v>101</v>
      </c>
      <c r="C35" s="157">
        <f>'Anpassung 2020'!C35</f>
        <v>0</v>
      </c>
      <c r="D35" s="104"/>
      <c r="E35" s="149" t="str">
        <f t="shared" si="0"/>
        <v>-</v>
      </c>
    </row>
    <row r="36" spans="1:11" ht="23.25" outlineLevel="1" x14ac:dyDescent="0.35">
      <c r="A36" s="62"/>
      <c r="B36" s="77" t="s">
        <v>98</v>
      </c>
      <c r="C36" s="157">
        <f>'Anpassung 2020'!C36</f>
        <v>0</v>
      </c>
      <c r="D36" s="104"/>
      <c r="E36" s="149"/>
    </row>
    <row r="37" spans="1:11" ht="56.25" outlineLevel="1" x14ac:dyDescent="0.35">
      <c r="A37" s="62"/>
      <c r="B37" s="79" t="s">
        <v>109</v>
      </c>
      <c r="C37" s="157">
        <f>'Anpassung 2020'!C37</f>
        <v>0</v>
      </c>
      <c r="D37" s="104"/>
      <c r="E37" s="149"/>
    </row>
    <row r="38" spans="1:11" ht="23.25" outlineLevel="1" x14ac:dyDescent="0.35">
      <c r="A38" s="62"/>
      <c r="B38" s="77" t="s">
        <v>99</v>
      </c>
      <c r="C38" s="157">
        <f>'Anpassung 2020'!C38</f>
        <v>0</v>
      </c>
      <c r="D38" s="104"/>
      <c r="E38" s="149"/>
    </row>
    <row r="39" spans="1:11" ht="38.25" outlineLevel="1" x14ac:dyDescent="0.35">
      <c r="A39" s="62"/>
      <c r="B39" s="79" t="s">
        <v>68</v>
      </c>
      <c r="C39" s="157">
        <f>'Anpassung 2020'!C39</f>
        <v>0</v>
      </c>
      <c r="D39" s="104"/>
      <c r="E39" s="149" t="str">
        <f t="shared" si="0"/>
        <v>-</v>
      </c>
      <c r="G39" s="2"/>
      <c r="H39" s="2"/>
    </row>
    <row r="40" spans="1:11" ht="24" thickBot="1" x14ac:dyDescent="0.4">
      <c r="A40" s="62"/>
      <c r="B40" s="77" t="s">
        <v>60</v>
      </c>
      <c r="C40" s="159">
        <f>'Anpassung 2020'!C40</f>
        <v>0</v>
      </c>
      <c r="D40" s="106"/>
      <c r="E40" s="150" t="str">
        <f t="shared" si="0"/>
        <v>-</v>
      </c>
    </row>
    <row r="41" spans="1:11" ht="15.75" x14ac:dyDescent="0.2">
      <c r="A41" s="62"/>
      <c r="B41" s="34" t="s">
        <v>141</v>
      </c>
      <c r="C41" s="4"/>
      <c r="D41" s="4"/>
      <c r="E41" s="4"/>
      <c r="F41" s="4"/>
    </row>
    <row r="42" spans="1:11" s="4" customFormat="1" ht="15.75" customHeight="1" x14ac:dyDescent="0.35">
      <c r="A42" s="19"/>
      <c r="B42" s="34" t="s">
        <v>39</v>
      </c>
      <c r="C42" s="33"/>
      <c r="D42" s="33"/>
      <c r="E42" s="29"/>
    </row>
    <row r="43" spans="1:11" s="4" customFormat="1" ht="15.75" customHeight="1" x14ac:dyDescent="0.35">
      <c r="A43" s="19"/>
      <c r="B43" s="34"/>
      <c r="C43" s="33"/>
      <c r="D43" s="33"/>
      <c r="E43" s="29"/>
    </row>
    <row r="44" spans="1:11" s="4" customFormat="1" ht="23.25" customHeight="1" thickBot="1" x14ac:dyDescent="0.4">
      <c r="B44" s="40" t="s">
        <v>74</v>
      </c>
      <c r="C44" s="23" t="s">
        <v>64</v>
      </c>
      <c r="D44" s="33"/>
      <c r="E44" s="29"/>
    </row>
    <row r="45" spans="1:11" s="4" customFormat="1" ht="23.25" customHeight="1" x14ac:dyDescent="0.35">
      <c r="A45" s="62"/>
      <c r="B45" s="42" t="s">
        <v>75</v>
      </c>
      <c r="C45" s="152">
        <f>Stammdaten_Kostenanteile!E22</f>
        <v>0</v>
      </c>
      <c r="D45" s="33"/>
      <c r="E45" s="29"/>
      <c r="F45" s="1"/>
      <c r="G45" s="1"/>
      <c r="H45" s="1"/>
      <c r="I45" s="1"/>
      <c r="J45" s="1"/>
      <c r="K45" s="1"/>
    </row>
    <row r="46" spans="1:11" s="4" customFormat="1" ht="23.25" customHeight="1" x14ac:dyDescent="0.35">
      <c r="A46" s="62"/>
      <c r="B46" s="42" t="s">
        <v>76</v>
      </c>
      <c r="C46" s="153">
        <f>Stammdaten_Kostenanteile!E23</f>
        <v>0</v>
      </c>
      <c r="D46" s="33"/>
      <c r="E46" s="29"/>
      <c r="F46" s="1"/>
      <c r="G46" s="1"/>
      <c r="H46" s="1"/>
      <c r="I46" s="1"/>
      <c r="J46" s="1"/>
      <c r="K46" s="1"/>
    </row>
    <row r="47" spans="1:11" s="4" customFormat="1" ht="23.25" customHeight="1" x14ac:dyDescent="0.35">
      <c r="A47" s="62"/>
      <c r="B47" s="42" t="s">
        <v>77</v>
      </c>
      <c r="C47" s="153">
        <f>Stammdaten_Kostenanteile!E24</f>
        <v>0</v>
      </c>
      <c r="D47" s="33"/>
      <c r="E47" s="29"/>
      <c r="F47" s="1"/>
      <c r="G47" s="1"/>
      <c r="H47" s="1"/>
      <c r="I47" s="1"/>
      <c r="J47" s="1"/>
      <c r="K47" s="1"/>
    </row>
    <row r="48" spans="1:11" s="4" customFormat="1" ht="23.25" customHeight="1" x14ac:dyDescent="0.35">
      <c r="A48" s="62"/>
      <c r="B48" s="42" t="s">
        <v>78</v>
      </c>
      <c r="C48" s="153">
        <f>Stammdaten_Kostenanteile!E25</f>
        <v>0</v>
      </c>
      <c r="D48" s="33"/>
      <c r="E48" s="29"/>
      <c r="F48" s="1"/>
      <c r="G48" s="1"/>
      <c r="H48" s="1"/>
      <c r="I48" s="1"/>
      <c r="J48" s="1"/>
      <c r="K48" s="1"/>
    </row>
    <row r="49" spans="1:20" s="4" customFormat="1" ht="23.25" customHeight="1" thickBot="1" x14ac:dyDescent="0.4">
      <c r="A49" s="62"/>
      <c r="B49" s="42" t="s">
        <v>79</v>
      </c>
      <c r="C49" s="154">
        <f>Stammdaten_Kostenanteile!E26</f>
        <v>0</v>
      </c>
      <c r="D49" s="33"/>
      <c r="E49" s="29"/>
      <c r="F49" s="1"/>
      <c r="G49" s="1"/>
      <c r="H49" s="1"/>
      <c r="I49" s="1"/>
      <c r="J49" s="1"/>
      <c r="K49" s="1"/>
    </row>
    <row r="50" spans="1:20" x14ac:dyDescent="0.2">
      <c r="G50" s="4"/>
    </row>
    <row r="51" spans="1:20" x14ac:dyDescent="0.2">
      <c r="G51" s="4"/>
    </row>
    <row r="52" spans="1:20" ht="24" thickBot="1" x14ac:dyDescent="0.25">
      <c r="B52" s="40" t="s">
        <v>41</v>
      </c>
      <c r="C52" s="23" t="s">
        <v>64</v>
      </c>
      <c r="D52" s="24" t="s">
        <v>138</v>
      </c>
      <c r="G52" s="4"/>
    </row>
    <row r="53" spans="1:20" ht="23.25" x14ac:dyDescent="0.35">
      <c r="A53" s="62"/>
      <c r="B53" s="44" t="s">
        <v>110</v>
      </c>
      <c r="C53" s="155">
        <f>Stammdaten_Kostenanteile!E36</f>
        <v>0</v>
      </c>
      <c r="D53" s="156">
        <f>IF(C8="Ja",C53-C19+D19,SUM(D16:D40))</f>
        <v>0</v>
      </c>
      <c r="E53" s="148" t="str">
        <f t="shared" ref="E53:E54" si="1">IFERROR(D53/C53-1,"-")</f>
        <v>-</v>
      </c>
      <c r="G53" s="74"/>
      <c r="H53" s="94"/>
      <c r="J53" s="3"/>
    </row>
    <row r="54" spans="1:20" ht="23.25" x14ac:dyDescent="0.35">
      <c r="A54" s="62"/>
      <c r="B54" s="42" t="s">
        <v>111</v>
      </c>
      <c r="C54" s="157">
        <f>Stammdaten_Kostenanteile!E47</f>
        <v>0</v>
      </c>
      <c r="D54" s="158">
        <f>Stammdaten_Kostenanteile!H47</f>
        <v>0</v>
      </c>
      <c r="E54" s="149" t="str">
        <f t="shared" si="1"/>
        <v>-</v>
      </c>
      <c r="G54" s="4"/>
      <c r="H54" s="3"/>
      <c r="J54" s="3"/>
    </row>
    <row r="55" spans="1:20" ht="24" thickBot="1" x14ac:dyDescent="0.4">
      <c r="A55" s="62"/>
      <c r="B55" s="44" t="s">
        <v>112</v>
      </c>
      <c r="C55" s="159">
        <f>Stammdaten_Kostenanteile!E55</f>
        <v>0</v>
      </c>
      <c r="D55" s="160">
        <f>Stammdaten_Kostenanteile!H55</f>
        <v>0</v>
      </c>
      <c r="E55" s="150" t="str">
        <f>IFERROR(D55/C55-1,"-")</f>
        <v>-</v>
      </c>
      <c r="F55" s="2"/>
      <c r="G55" s="4"/>
      <c r="H55" s="3"/>
      <c r="J55" s="3"/>
    </row>
    <row r="56" spans="1:20" ht="24" outlineLevel="1" thickBot="1" x14ac:dyDescent="0.4">
      <c r="A56" s="62"/>
      <c r="B56" s="44" t="s">
        <v>113</v>
      </c>
      <c r="C56" s="111"/>
      <c r="D56" s="112"/>
      <c r="E56" s="162" t="str">
        <f>IFERROR(D56/C56-1,"-")</f>
        <v>-</v>
      </c>
      <c r="M56" s="3"/>
    </row>
    <row r="57" spans="1:20" ht="19.5" thickBot="1" x14ac:dyDescent="0.25">
      <c r="A57" s="62"/>
      <c r="B57" s="44"/>
      <c r="C57" s="1"/>
      <c r="E57" s="1"/>
      <c r="H57" s="3"/>
    </row>
    <row r="58" spans="1:20" ht="27" thickBot="1" x14ac:dyDescent="0.4">
      <c r="B58" s="40" t="s">
        <v>114</v>
      </c>
      <c r="C58" s="107"/>
      <c r="E58" s="1"/>
      <c r="H58" s="3"/>
    </row>
    <row r="59" spans="1:20" ht="18.75" x14ac:dyDescent="0.2">
      <c r="A59" s="62"/>
      <c r="B59" s="44"/>
      <c r="C59" s="1"/>
      <c r="E59" s="1"/>
    </row>
    <row r="60" spans="1:20" ht="23.25" customHeight="1" thickBot="1" x14ac:dyDescent="0.4">
      <c r="B60" s="40" t="s">
        <v>115</v>
      </c>
      <c r="C60" s="32"/>
    </row>
    <row r="61" spans="1:20" ht="23.25" customHeight="1" x14ac:dyDescent="0.35">
      <c r="A61" s="62"/>
      <c r="B61" s="44" t="s">
        <v>73</v>
      </c>
      <c r="C61" s="227">
        <f>'Anpassung 2018'!C61</f>
        <v>0</v>
      </c>
      <c r="E61" s="89">
        <v>0.05</v>
      </c>
      <c r="F61" s="38"/>
      <c r="G61" s="38"/>
      <c r="H61" s="38"/>
      <c r="I61" s="38"/>
      <c r="J61" s="38"/>
      <c r="K61" s="38"/>
      <c r="L61" s="38"/>
      <c r="M61" s="38"/>
      <c r="N61" s="38"/>
      <c r="O61" s="38"/>
      <c r="P61" s="38"/>
      <c r="Q61" s="38"/>
      <c r="R61" s="38"/>
      <c r="S61" s="38"/>
      <c r="T61" s="38"/>
    </row>
    <row r="62" spans="1:20" ht="23.25" customHeight="1" thickBot="1" x14ac:dyDescent="0.4">
      <c r="A62" s="62"/>
      <c r="B62" s="44" t="s">
        <v>116</v>
      </c>
      <c r="C62" s="163">
        <f>IF($C$8="ja","0",(((Stammdaten_Kostenanteile!E42-Stammdaten_Kostenanteile!E43)*Stammdaten_Kostenanteile!E46)*(IF(C61&gt;E61,E61,C61)/5)))</f>
        <v>0</v>
      </c>
      <c r="D62" s="80"/>
      <c r="E62" s="81"/>
      <c r="F62" s="38"/>
      <c r="G62" s="38"/>
      <c r="H62" s="76"/>
      <c r="I62" s="38"/>
      <c r="J62" s="38"/>
      <c r="K62" s="38"/>
      <c r="L62" s="38"/>
      <c r="M62" s="38"/>
      <c r="N62" s="38"/>
      <c r="O62" s="38"/>
      <c r="P62" s="38"/>
      <c r="Q62" s="38"/>
      <c r="R62" s="38"/>
      <c r="S62" s="38"/>
      <c r="T62" s="38"/>
    </row>
    <row r="63" spans="1:20" ht="23.25" customHeight="1" x14ac:dyDescent="0.35">
      <c r="A63" s="62"/>
      <c r="B63" s="44"/>
      <c r="C63" s="1"/>
      <c r="D63" s="84"/>
      <c r="F63" s="38"/>
      <c r="G63" s="38"/>
      <c r="H63" s="38"/>
      <c r="I63" s="38"/>
      <c r="J63" s="38"/>
      <c r="K63" s="38"/>
      <c r="L63" s="38"/>
      <c r="M63" s="38"/>
      <c r="N63" s="38"/>
      <c r="O63" s="38"/>
      <c r="P63" s="38"/>
      <c r="Q63" s="38"/>
      <c r="R63" s="38"/>
      <c r="S63" s="38"/>
      <c r="T63" s="38"/>
    </row>
    <row r="64" spans="1:20" s="38" customFormat="1" ht="27" customHeight="1" thickBot="1" x14ac:dyDescent="0.4">
      <c r="B64" s="40" t="s">
        <v>62</v>
      </c>
      <c r="C64" s="46"/>
      <c r="D64" s="39"/>
      <c r="E64" s="39"/>
    </row>
    <row r="65" spans="1:20" s="2" customFormat="1" ht="23.25" x14ac:dyDescent="0.35">
      <c r="A65" s="62"/>
      <c r="B65" s="42" t="s">
        <v>132</v>
      </c>
      <c r="C65" s="152">
        <f>'Anpassung 2018'!C65</f>
        <v>0</v>
      </c>
      <c r="D65" s="36"/>
      <c r="E65" s="36"/>
      <c r="F65" s="38"/>
      <c r="G65" s="38"/>
      <c r="H65" s="38"/>
      <c r="I65" s="38"/>
      <c r="J65" s="38"/>
      <c r="K65" s="38"/>
      <c r="L65" s="38"/>
      <c r="M65" s="38"/>
      <c r="N65" s="38"/>
      <c r="O65" s="38"/>
      <c r="P65" s="38"/>
      <c r="Q65" s="38"/>
      <c r="R65" s="38"/>
      <c r="S65" s="38"/>
      <c r="T65" s="38"/>
    </row>
    <row r="66" spans="1:20" ht="23.25" x14ac:dyDescent="0.35">
      <c r="A66" s="62"/>
      <c r="B66" s="42" t="s">
        <v>133</v>
      </c>
      <c r="C66" s="153">
        <f>'Anpassung 2018'!C66</f>
        <v>0</v>
      </c>
      <c r="F66" s="38"/>
      <c r="G66" s="38"/>
      <c r="H66" s="38"/>
      <c r="I66" s="38"/>
      <c r="J66" s="38"/>
      <c r="K66" s="38"/>
      <c r="L66" s="38"/>
      <c r="M66" s="38"/>
      <c r="N66" s="38"/>
      <c r="O66" s="38"/>
      <c r="P66" s="38"/>
      <c r="Q66" s="38"/>
      <c r="R66" s="38"/>
      <c r="S66" s="38"/>
      <c r="T66" s="38"/>
    </row>
    <row r="67" spans="1:20" s="31" customFormat="1" ht="27" x14ac:dyDescent="0.35">
      <c r="A67" s="62"/>
      <c r="B67" s="42" t="s">
        <v>134</v>
      </c>
      <c r="C67" s="153">
        <f>'Anpassung 2018'!C67</f>
        <v>0</v>
      </c>
      <c r="E67" s="82"/>
      <c r="F67" s="38"/>
      <c r="G67" s="38"/>
      <c r="H67" s="38"/>
      <c r="I67" s="38"/>
      <c r="J67" s="38"/>
      <c r="K67" s="38"/>
      <c r="L67" s="38"/>
      <c r="M67" s="38"/>
      <c r="N67" s="38"/>
      <c r="O67" s="38"/>
      <c r="P67" s="38"/>
      <c r="Q67" s="38"/>
      <c r="R67" s="38"/>
      <c r="S67" s="38"/>
      <c r="T67" s="38"/>
    </row>
    <row r="68" spans="1:20" ht="23.25" x14ac:dyDescent="0.35">
      <c r="A68" s="62"/>
      <c r="B68" s="42" t="s">
        <v>135</v>
      </c>
      <c r="C68" s="153">
        <f>'Anpassung 2018'!C68</f>
        <v>0</v>
      </c>
      <c r="F68" s="38"/>
      <c r="G68" s="38"/>
      <c r="H68" s="38"/>
      <c r="I68" s="38"/>
      <c r="J68" s="38"/>
      <c r="K68" s="38"/>
      <c r="L68" s="38"/>
      <c r="M68" s="38"/>
      <c r="N68" s="38"/>
      <c r="O68" s="38"/>
      <c r="P68" s="38"/>
      <c r="Q68" s="38"/>
      <c r="R68" s="38"/>
      <c r="S68" s="38"/>
      <c r="T68" s="38"/>
    </row>
    <row r="69" spans="1:20" ht="24" thickBot="1" x14ac:dyDescent="0.4">
      <c r="A69" s="62"/>
      <c r="B69" s="42" t="s">
        <v>136</v>
      </c>
      <c r="C69" s="154">
        <f>'Anpassung 2018'!C69</f>
        <v>0</v>
      </c>
      <c r="F69" s="83"/>
    </row>
    <row r="70" spans="1:20" ht="15.75" x14ac:dyDescent="0.25">
      <c r="A70" s="37"/>
      <c r="B70" s="19"/>
      <c r="C70" s="41"/>
    </row>
    <row r="71" spans="1:20" s="38" customFormat="1" ht="27" customHeight="1" outlineLevel="1" thickBot="1" x14ac:dyDescent="0.4">
      <c r="B71" s="40" t="s">
        <v>66</v>
      </c>
      <c r="C71" s="46"/>
      <c r="D71" s="39"/>
      <c r="E71" s="39"/>
    </row>
    <row r="72" spans="1:20" s="2" customFormat="1" ht="23.25" outlineLevel="1" x14ac:dyDescent="0.35">
      <c r="A72" s="62"/>
      <c r="B72" s="42" t="s">
        <v>127</v>
      </c>
      <c r="C72" s="108"/>
      <c r="D72" s="36"/>
      <c r="E72" s="86"/>
      <c r="F72" s="85"/>
      <c r="G72" s="85"/>
      <c r="H72" s="85"/>
    </row>
    <row r="73" spans="1:20" ht="23.25" outlineLevel="1" x14ac:dyDescent="0.35">
      <c r="A73" s="62"/>
      <c r="B73" s="42" t="s">
        <v>128</v>
      </c>
      <c r="C73" s="109"/>
    </row>
    <row r="74" spans="1:20" s="31" customFormat="1" ht="23.25" outlineLevel="1" x14ac:dyDescent="0.35">
      <c r="A74" s="62"/>
      <c r="B74" s="42" t="s">
        <v>129</v>
      </c>
      <c r="C74" s="109"/>
      <c r="E74" s="30"/>
    </row>
    <row r="75" spans="1:20" ht="23.25" outlineLevel="1" x14ac:dyDescent="0.35">
      <c r="A75" s="62"/>
      <c r="B75" s="42" t="s">
        <v>130</v>
      </c>
      <c r="C75" s="109"/>
    </row>
    <row r="76" spans="1:20" ht="24" outlineLevel="1" thickBot="1" x14ac:dyDescent="0.4">
      <c r="A76" s="62"/>
      <c r="B76" s="42" t="s">
        <v>131</v>
      </c>
      <c r="C76" s="110"/>
    </row>
    <row r="77" spans="1:20" ht="15.75" customHeight="1" outlineLevel="1" x14ac:dyDescent="0.35">
      <c r="A77" s="37"/>
      <c r="B77" s="42"/>
      <c r="C77" s="58"/>
    </row>
    <row r="78" spans="1:20" ht="15" customHeight="1" x14ac:dyDescent="0.35">
      <c r="A78" s="37"/>
      <c r="B78" s="42"/>
      <c r="C78" s="47"/>
    </row>
    <row r="79" spans="1:20" ht="27" customHeight="1" thickBot="1" x14ac:dyDescent="0.4">
      <c r="B79" s="20" t="s">
        <v>90</v>
      </c>
      <c r="C79" s="32"/>
    </row>
    <row r="80" spans="1:20" ht="23.25" x14ac:dyDescent="0.35">
      <c r="A80" s="62"/>
      <c r="B80" s="42" t="s">
        <v>38</v>
      </c>
      <c r="C80" s="108"/>
    </row>
    <row r="81" spans="1:5" ht="24" thickBot="1" x14ac:dyDescent="0.4">
      <c r="A81" s="62"/>
      <c r="B81" s="42" t="s">
        <v>65</v>
      </c>
      <c r="C81" s="154">
        <f>Erlösobergrenzen!H21</f>
        <v>0</v>
      </c>
    </row>
    <row r="82" spans="1:5" ht="15.75" x14ac:dyDescent="0.2">
      <c r="A82" s="1"/>
      <c r="B82" s="22" t="s">
        <v>145</v>
      </c>
    </row>
    <row r="83" spans="1:5" ht="15" customHeight="1" x14ac:dyDescent="0.2">
      <c r="B83" s="22"/>
    </row>
    <row r="84" spans="1:5" ht="15.75" x14ac:dyDescent="0.2">
      <c r="B84" s="35" t="s">
        <v>35</v>
      </c>
    </row>
    <row r="85" spans="1:5" ht="18" x14ac:dyDescent="0.2">
      <c r="A85" s="145"/>
      <c r="B85" s="15" t="s">
        <v>33</v>
      </c>
    </row>
    <row r="86" spans="1:5" ht="18" x14ac:dyDescent="0.2">
      <c r="A86" s="146"/>
      <c r="B86" s="15" t="s">
        <v>34</v>
      </c>
    </row>
    <row r="87" spans="1:5" ht="32.1" customHeight="1" x14ac:dyDescent="0.2">
      <c r="B87" s="39" t="s">
        <v>143</v>
      </c>
      <c r="C87" s="39"/>
      <c r="D87" s="39"/>
      <c r="E87" s="39"/>
    </row>
    <row r="89" spans="1:5" s="114" customFormat="1" ht="18" x14ac:dyDescent="0.25">
      <c r="B89" s="139" t="s">
        <v>40</v>
      </c>
      <c r="C89" s="139"/>
      <c r="D89" s="260"/>
      <c r="E89" s="261" t="s">
        <v>162</v>
      </c>
    </row>
  </sheetData>
  <mergeCells count="4">
    <mergeCell ref="B1:E1"/>
    <mergeCell ref="C8:E8"/>
    <mergeCell ref="C6:E6"/>
    <mergeCell ref="C7:E7"/>
  </mergeCells>
  <conditionalFormatting sqref="D20:D40 D16:D18">
    <cfRule type="expression" dxfId="5" priority="4">
      <formula>$C$8="Ja"</formula>
    </cfRule>
  </conditionalFormatting>
  <conditionalFormatting sqref="C61">
    <cfRule type="expression" dxfId="4" priority="2">
      <formula>$C$8="Ja"</formula>
    </cfRule>
  </conditionalFormatting>
  <conditionalFormatting sqref="C16:C40">
    <cfRule type="expression" dxfId="3" priority="1">
      <formula>$C$8="Ja"</formula>
    </cfRule>
  </conditionalFormatting>
  <dataValidations count="1">
    <dataValidation allowBlank="1" showInputMessage="1" showErrorMessage="1" errorTitle="Netzbetreibernummer ungültig!" error="Die Netzbetreibernummer ergibt sich aus dem Aktenzeichen der Festlegung der Erlösobergrenze, der letzte Zifferblock ist die Netzbetreibernummer; z.B. beim Aktenzeichen 1-4455.4-3/123 ist die Nummer 123, die Netzbetreibern." sqref="C7:E7"/>
  </dataValidations>
  <printOptions horizontalCentered="1"/>
  <pageMargins left="0.78740157480314965" right="0.78740157480314965" top="0.39370078740157483" bottom="0.39370078740157483" header="0.19685039370078741" footer="0.19685039370078741"/>
  <pageSetup paperSize="9" scale="34" orientation="portrait" r:id="rId1"/>
  <headerFooter alignWithMargins="0">
    <oddFooter>&amp;L&amp;D&amp;R&amp;A - &amp;F</oddFooter>
  </headerFooter>
  <rowBreaks count="1" manualBreakCount="1">
    <brk id="4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89"/>
  <sheetViews>
    <sheetView topLeftCell="A43" zoomScale="50" zoomScaleNormal="50" zoomScaleSheetLayoutView="70" workbookViewId="0">
      <selection activeCell="F98" sqref="F98"/>
    </sheetView>
  </sheetViews>
  <sheetFormatPr baseColWidth="10" defaultRowHeight="15" outlineLevelRow="1" x14ac:dyDescent="0.2"/>
  <cols>
    <col min="1" max="1" width="3.42578125" style="15" customWidth="1"/>
    <col min="2" max="2" width="137.28515625" style="15" customWidth="1"/>
    <col min="3" max="3" width="35.7109375" style="3" customWidth="1"/>
    <col min="4" max="4" width="35.7109375" style="1" customWidth="1"/>
    <col min="5" max="5" width="10.7109375" style="26" customWidth="1"/>
    <col min="6" max="6" width="27.85546875" style="1" customWidth="1"/>
    <col min="7" max="7" width="11.42578125" style="1"/>
    <col min="8" max="8" width="18.7109375" style="1" bestFit="1" customWidth="1"/>
    <col min="9" max="9" width="11.42578125" style="1"/>
    <col min="10" max="10" width="16" style="1" bestFit="1" customWidth="1"/>
    <col min="11" max="12" width="11.42578125" style="1"/>
    <col min="13" max="13" width="21.140625" style="1" customWidth="1"/>
    <col min="14" max="16384" width="11.42578125" style="1"/>
  </cols>
  <sheetData>
    <row r="1" spans="1:14" ht="69.75" customHeight="1" x14ac:dyDescent="0.4">
      <c r="A1" s="100"/>
      <c r="B1" s="251" t="s">
        <v>139</v>
      </c>
      <c r="C1" s="251"/>
      <c r="D1" s="251"/>
      <c r="E1" s="251"/>
    </row>
    <row r="2" spans="1:14" ht="30" x14ac:dyDescent="0.4">
      <c r="A2" s="45"/>
      <c r="B2" s="95"/>
      <c r="C2" s="95"/>
      <c r="D2" s="95"/>
      <c r="E2" s="95"/>
    </row>
    <row r="3" spans="1:14" ht="15" customHeight="1" x14ac:dyDescent="0.4">
      <c r="A3" s="45"/>
      <c r="B3" s="95"/>
      <c r="C3" s="95"/>
      <c r="D3" s="95"/>
      <c r="E3" s="95"/>
    </row>
    <row r="4" spans="1:14" ht="15" customHeight="1" x14ac:dyDescent="0.2"/>
    <row r="5" spans="1:14" ht="24" thickBot="1" x14ac:dyDescent="0.3">
      <c r="B5" s="20" t="s">
        <v>28</v>
      </c>
      <c r="G5" s="67"/>
    </row>
    <row r="6" spans="1:14" ht="23.25" customHeight="1" x14ac:dyDescent="0.2">
      <c r="A6" s="62"/>
      <c r="B6" s="42" t="s">
        <v>29</v>
      </c>
      <c r="C6" s="245">
        <f>Stammdaten_Kostenanteile!E6</f>
        <v>0</v>
      </c>
      <c r="D6" s="246"/>
      <c r="E6" s="247"/>
    </row>
    <row r="7" spans="1:14" ht="23.25" x14ac:dyDescent="0.2">
      <c r="A7" s="62"/>
      <c r="B7" s="42" t="s">
        <v>30</v>
      </c>
      <c r="C7" s="248">
        <f>Stammdaten_Kostenanteile!E7</f>
        <v>0</v>
      </c>
      <c r="D7" s="249"/>
      <c r="E7" s="250"/>
    </row>
    <row r="8" spans="1:14" ht="24" thickBot="1" x14ac:dyDescent="0.25">
      <c r="A8" s="62"/>
      <c r="B8" s="43" t="s">
        <v>144</v>
      </c>
      <c r="C8" s="252">
        <f>Stammdaten_Kostenanteile!E13</f>
        <v>0</v>
      </c>
      <c r="D8" s="253"/>
      <c r="E8" s="254"/>
    </row>
    <row r="9" spans="1:14" ht="18.75" x14ac:dyDescent="0.2">
      <c r="A9" s="62"/>
      <c r="B9" s="43"/>
      <c r="C9" s="1"/>
      <c r="E9" s="1"/>
    </row>
    <row r="10" spans="1:14" ht="15" customHeight="1" x14ac:dyDescent="0.2"/>
    <row r="11" spans="1:14" s="31" customFormat="1" ht="27" thickBot="1" x14ac:dyDescent="0.4">
      <c r="B11" s="20" t="s">
        <v>117</v>
      </c>
      <c r="C11" s="23" t="s">
        <v>64</v>
      </c>
      <c r="D11" s="24" t="s">
        <v>140</v>
      </c>
      <c r="E11" s="30"/>
      <c r="G11" s="1"/>
      <c r="H11" s="1"/>
      <c r="I11" s="1"/>
      <c r="J11" s="1"/>
      <c r="K11" s="1"/>
      <c r="L11" s="1"/>
      <c r="M11" s="1"/>
      <c r="N11" s="1"/>
    </row>
    <row r="12" spans="1:14" ht="24" thickBot="1" x14ac:dyDescent="0.4">
      <c r="A12" s="62"/>
      <c r="B12" s="42" t="s">
        <v>103</v>
      </c>
      <c r="C12" s="147">
        <v>106.9</v>
      </c>
      <c r="D12" s="57">
        <v>109.42349598262699</v>
      </c>
      <c r="E12" s="151">
        <f>IFERROR(D12/C12-1,"-")</f>
        <v>2.3606136413723E-2</v>
      </c>
    </row>
    <row r="13" spans="1:14" ht="15.75" x14ac:dyDescent="0.25">
      <c r="B13" s="22" t="s">
        <v>156</v>
      </c>
      <c r="C13" s="27"/>
      <c r="D13" s="27"/>
    </row>
    <row r="15" spans="1:14" ht="24" thickBot="1" x14ac:dyDescent="0.25">
      <c r="B15" s="20" t="s">
        <v>61</v>
      </c>
      <c r="C15" s="23" t="s">
        <v>64</v>
      </c>
      <c r="D15" s="24" t="s">
        <v>140</v>
      </c>
    </row>
    <row r="16" spans="1:14" ht="23.25" x14ac:dyDescent="0.35">
      <c r="A16" s="62"/>
      <c r="B16" s="77" t="s">
        <v>49</v>
      </c>
      <c r="C16" s="155">
        <f>'Anpassung 2021'!C16</f>
        <v>0</v>
      </c>
      <c r="D16" s="102"/>
      <c r="E16" s="148" t="str">
        <f>IFERROR(D16/C16-1,"-")</f>
        <v>-</v>
      </c>
      <c r="F16" s="28"/>
    </row>
    <row r="17" spans="1:6" ht="23.25" x14ac:dyDescent="0.35">
      <c r="A17" s="62"/>
      <c r="B17" s="77" t="s">
        <v>50</v>
      </c>
      <c r="C17" s="157">
        <f>'Anpassung 2021'!C17</f>
        <v>0</v>
      </c>
      <c r="D17" s="104"/>
      <c r="E17" s="149" t="str">
        <f t="shared" ref="E17:E40" si="0">IFERROR(D17/C17-1,"-")</f>
        <v>-</v>
      </c>
    </row>
    <row r="18" spans="1:6" ht="23.25" x14ac:dyDescent="0.35">
      <c r="A18" s="62"/>
      <c r="B18" s="77" t="s">
        <v>51</v>
      </c>
      <c r="C18" s="157">
        <f>'Anpassung 2021'!C18</f>
        <v>0</v>
      </c>
      <c r="D18" s="104"/>
      <c r="E18" s="149" t="str">
        <f t="shared" si="0"/>
        <v>-</v>
      </c>
    </row>
    <row r="19" spans="1:6" ht="23.25" x14ac:dyDescent="0.35">
      <c r="A19" s="62"/>
      <c r="B19" s="77" t="s">
        <v>52</v>
      </c>
      <c r="C19" s="157">
        <f>Stammdaten_Kostenanteile!E15</f>
        <v>0</v>
      </c>
      <c r="D19" s="104"/>
      <c r="E19" s="149" t="str">
        <f t="shared" si="0"/>
        <v>-</v>
      </c>
    </row>
    <row r="20" spans="1:6" ht="37.5" outlineLevel="1" x14ac:dyDescent="0.35">
      <c r="A20" s="62"/>
      <c r="B20" s="79" t="s">
        <v>104</v>
      </c>
      <c r="C20" s="157">
        <f>'Anpassung 2021'!C20</f>
        <v>0</v>
      </c>
      <c r="D20" s="104"/>
      <c r="E20" s="149" t="str">
        <f t="shared" si="0"/>
        <v>-</v>
      </c>
    </row>
    <row r="21" spans="1:6" ht="23.25" x14ac:dyDescent="0.35">
      <c r="A21" s="62"/>
      <c r="B21" s="77" t="s">
        <v>53</v>
      </c>
      <c r="C21" s="157">
        <f>'Anpassung 2021'!C21</f>
        <v>0</v>
      </c>
      <c r="D21" s="104"/>
      <c r="E21" s="149" t="str">
        <f t="shared" si="0"/>
        <v>-</v>
      </c>
    </row>
    <row r="22" spans="1:6" ht="23.25" x14ac:dyDescent="0.35">
      <c r="A22" s="62"/>
      <c r="B22" s="78" t="s">
        <v>54</v>
      </c>
      <c r="C22" s="157">
        <f>'Anpassung 2021'!C22</f>
        <v>0</v>
      </c>
      <c r="D22" s="104"/>
      <c r="E22" s="149" t="str">
        <f t="shared" si="0"/>
        <v>-</v>
      </c>
    </row>
    <row r="23" spans="1:6" ht="37.5" x14ac:dyDescent="0.35">
      <c r="A23" s="62"/>
      <c r="B23" s="79" t="s">
        <v>105</v>
      </c>
      <c r="C23" s="157">
        <f>'Anpassung 2021'!C23</f>
        <v>0</v>
      </c>
      <c r="D23" s="104"/>
      <c r="E23" s="149" t="str">
        <f t="shared" si="0"/>
        <v>-</v>
      </c>
    </row>
    <row r="24" spans="1:6" ht="23.25" x14ac:dyDescent="0.35">
      <c r="A24" s="62"/>
      <c r="B24" s="77" t="s">
        <v>55</v>
      </c>
      <c r="C24" s="157">
        <f>'Anpassung 2021'!C24</f>
        <v>0</v>
      </c>
      <c r="D24" s="104"/>
      <c r="E24" s="149" t="str">
        <f t="shared" si="0"/>
        <v>-</v>
      </c>
    </row>
    <row r="25" spans="1:6" ht="23.25" x14ac:dyDescent="0.35">
      <c r="A25" s="62"/>
      <c r="B25" s="77" t="s">
        <v>100</v>
      </c>
      <c r="C25" s="157">
        <f>'Anpassung 2021'!C25</f>
        <v>0</v>
      </c>
      <c r="D25" s="104"/>
      <c r="E25" s="149" t="str">
        <f t="shared" si="0"/>
        <v>-</v>
      </c>
    </row>
    <row r="26" spans="1:6" ht="23.25" x14ac:dyDescent="0.35">
      <c r="A26" s="62"/>
      <c r="B26" s="77" t="s">
        <v>106</v>
      </c>
      <c r="C26" s="157">
        <f>'Anpassung 2021'!C26</f>
        <v>0</v>
      </c>
      <c r="D26" s="104"/>
      <c r="E26" s="149" t="str">
        <f t="shared" si="0"/>
        <v>-</v>
      </c>
    </row>
    <row r="27" spans="1:6" ht="37.5" x14ac:dyDescent="0.35">
      <c r="A27" s="62"/>
      <c r="B27" s="79" t="s">
        <v>107</v>
      </c>
      <c r="C27" s="157">
        <f>'Anpassung 2021'!C27</f>
        <v>0</v>
      </c>
      <c r="D27" s="104"/>
      <c r="E27" s="149" t="str">
        <f t="shared" si="0"/>
        <v>-</v>
      </c>
    </row>
    <row r="28" spans="1:6" ht="37.5" x14ac:dyDescent="0.35">
      <c r="A28" s="62"/>
      <c r="B28" s="79" t="s">
        <v>108</v>
      </c>
      <c r="C28" s="157">
        <f>'Anpassung 2021'!C28</f>
        <v>0</v>
      </c>
      <c r="D28" s="104"/>
      <c r="E28" s="149" t="str">
        <f t="shared" si="0"/>
        <v>-</v>
      </c>
      <c r="F28" s="28"/>
    </row>
    <row r="29" spans="1:6" ht="23.25" x14ac:dyDescent="0.35">
      <c r="A29" s="62"/>
      <c r="B29" s="77" t="s">
        <v>56</v>
      </c>
      <c r="C29" s="157">
        <f>'Anpassung 2021'!C29</f>
        <v>0</v>
      </c>
      <c r="D29" s="104"/>
      <c r="E29" s="149" t="str">
        <f t="shared" si="0"/>
        <v>-</v>
      </c>
    </row>
    <row r="30" spans="1:6" ht="23.25" x14ac:dyDescent="0.35">
      <c r="A30" s="62"/>
      <c r="B30" s="77" t="s">
        <v>57</v>
      </c>
      <c r="C30" s="157">
        <f>'Anpassung 2021'!C30</f>
        <v>0</v>
      </c>
      <c r="D30" s="104"/>
      <c r="E30" s="149" t="str">
        <f t="shared" si="0"/>
        <v>-</v>
      </c>
    </row>
    <row r="31" spans="1:6" ht="23.25" x14ac:dyDescent="0.35">
      <c r="A31" s="62"/>
      <c r="B31" s="77" t="s">
        <v>58</v>
      </c>
      <c r="C31" s="157">
        <f>'Anpassung 2021'!C31</f>
        <v>0</v>
      </c>
      <c r="D31" s="104"/>
      <c r="E31" s="149" t="str">
        <f t="shared" si="0"/>
        <v>-</v>
      </c>
    </row>
    <row r="32" spans="1:6" ht="23.25" x14ac:dyDescent="0.35">
      <c r="A32" s="62"/>
      <c r="B32" s="77" t="s">
        <v>69</v>
      </c>
      <c r="C32" s="157">
        <f>'Anpassung 2021'!C32</f>
        <v>0</v>
      </c>
      <c r="D32" s="104"/>
      <c r="E32" s="149" t="str">
        <f t="shared" si="0"/>
        <v>-</v>
      </c>
    </row>
    <row r="33" spans="1:11" ht="23.25" x14ac:dyDescent="0.35">
      <c r="A33" s="62"/>
      <c r="B33" s="77" t="s">
        <v>97</v>
      </c>
      <c r="C33" s="157">
        <f>'Anpassung 2021'!C33</f>
        <v>0</v>
      </c>
      <c r="D33" s="104"/>
      <c r="E33" s="149"/>
    </row>
    <row r="34" spans="1:11" ht="23.25" x14ac:dyDescent="0.35">
      <c r="A34" s="62"/>
      <c r="B34" s="78" t="s">
        <v>59</v>
      </c>
      <c r="C34" s="157">
        <f>'Anpassung 2021'!C34</f>
        <v>0</v>
      </c>
      <c r="D34" s="104"/>
      <c r="E34" s="149" t="str">
        <f t="shared" si="0"/>
        <v>-</v>
      </c>
    </row>
    <row r="35" spans="1:11" ht="23.25" outlineLevel="1" x14ac:dyDescent="0.35">
      <c r="A35" s="62"/>
      <c r="B35" s="77" t="s">
        <v>101</v>
      </c>
      <c r="C35" s="157">
        <f>'Anpassung 2021'!C35</f>
        <v>0</v>
      </c>
      <c r="D35" s="104"/>
      <c r="E35" s="149" t="str">
        <f t="shared" si="0"/>
        <v>-</v>
      </c>
    </row>
    <row r="36" spans="1:11" ht="23.25" outlineLevel="1" x14ac:dyDescent="0.35">
      <c r="A36" s="62"/>
      <c r="B36" s="77" t="s">
        <v>98</v>
      </c>
      <c r="C36" s="157">
        <f>'Anpassung 2021'!C36</f>
        <v>0</v>
      </c>
      <c r="D36" s="104"/>
      <c r="E36" s="149"/>
    </row>
    <row r="37" spans="1:11" ht="56.25" outlineLevel="1" x14ac:dyDescent="0.35">
      <c r="A37" s="62"/>
      <c r="B37" s="79" t="s">
        <v>109</v>
      </c>
      <c r="C37" s="157">
        <f>'Anpassung 2021'!C37</f>
        <v>0</v>
      </c>
      <c r="D37" s="104"/>
      <c r="E37" s="149"/>
    </row>
    <row r="38" spans="1:11" ht="23.25" outlineLevel="1" x14ac:dyDescent="0.35">
      <c r="A38" s="62"/>
      <c r="B38" s="77" t="s">
        <v>99</v>
      </c>
      <c r="C38" s="157">
        <f>'Anpassung 2021'!C38</f>
        <v>0</v>
      </c>
      <c r="D38" s="104"/>
      <c r="E38" s="149"/>
    </row>
    <row r="39" spans="1:11" ht="38.25" outlineLevel="1" x14ac:dyDescent="0.35">
      <c r="A39" s="62"/>
      <c r="B39" s="79" t="s">
        <v>68</v>
      </c>
      <c r="C39" s="157">
        <f>'Anpassung 2021'!C39</f>
        <v>0</v>
      </c>
      <c r="D39" s="104"/>
      <c r="E39" s="149" t="str">
        <f t="shared" si="0"/>
        <v>-</v>
      </c>
      <c r="G39" s="2"/>
      <c r="H39" s="2"/>
    </row>
    <row r="40" spans="1:11" ht="24" thickBot="1" x14ac:dyDescent="0.4">
      <c r="A40" s="62"/>
      <c r="B40" s="77" t="s">
        <v>60</v>
      </c>
      <c r="C40" s="159">
        <f>'Anpassung 2021'!C40</f>
        <v>0</v>
      </c>
      <c r="D40" s="106"/>
      <c r="E40" s="150" t="str">
        <f t="shared" si="0"/>
        <v>-</v>
      </c>
    </row>
    <row r="41" spans="1:11" ht="15.75" x14ac:dyDescent="0.2">
      <c r="A41" s="62"/>
      <c r="B41" s="34" t="s">
        <v>141</v>
      </c>
      <c r="C41" s="4"/>
      <c r="D41" s="4"/>
      <c r="E41" s="4"/>
      <c r="F41" s="4"/>
    </row>
    <row r="42" spans="1:11" s="4" customFormat="1" ht="15.75" customHeight="1" x14ac:dyDescent="0.35">
      <c r="A42" s="19"/>
      <c r="B42" s="34" t="s">
        <v>39</v>
      </c>
      <c r="C42" s="33"/>
      <c r="D42" s="33"/>
      <c r="E42" s="29"/>
    </row>
    <row r="43" spans="1:11" s="4" customFormat="1" ht="15.75" customHeight="1" x14ac:dyDescent="0.35">
      <c r="A43" s="19"/>
      <c r="B43" s="34"/>
      <c r="C43" s="33"/>
      <c r="D43" s="33"/>
      <c r="E43" s="29"/>
    </row>
    <row r="44" spans="1:11" s="4" customFormat="1" ht="23.25" customHeight="1" thickBot="1" x14ac:dyDescent="0.4">
      <c r="B44" s="40" t="s">
        <v>74</v>
      </c>
      <c r="C44" s="23" t="s">
        <v>64</v>
      </c>
      <c r="D44" s="33"/>
      <c r="E44" s="29"/>
    </row>
    <row r="45" spans="1:11" s="4" customFormat="1" ht="23.25" customHeight="1" x14ac:dyDescent="0.35">
      <c r="A45" s="62"/>
      <c r="B45" s="42" t="s">
        <v>75</v>
      </c>
      <c r="C45" s="152">
        <f>Stammdaten_Kostenanteile!E22</f>
        <v>0</v>
      </c>
      <c r="D45" s="33"/>
      <c r="E45" s="29"/>
      <c r="F45" s="1"/>
      <c r="G45" s="1"/>
      <c r="H45" s="1"/>
      <c r="I45" s="1"/>
      <c r="J45" s="1"/>
      <c r="K45" s="1"/>
    </row>
    <row r="46" spans="1:11" s="4" customFormat="1" ht="23.25" customHeight="1" x14ac:dyDescent="0.35">
      <c r="A46" s="62"/>
      <c r="B46" s="42" t="s">
        <v>76</v>
      </c>
      <c r="C46" s="153">
        <f>Stammdaten_Kostenanteile!E23</f>
        <v>0</v>
      </c>
      <c r="D46" s="33"/>
      <c r="E46" s="29"/>
      <c r="F46" s="1"/>
      <c r="G46" s="1"/>
      <c r="H46" s="1"/>
      <c r="I46" s="1"/>
      <c r="J46" s="1"/>
      <c r="K46" s="1"/>
    </row>
    <row r="47" spans="1:11" s="4" customFormat="1" ht="23.25" customHeight="1" x14ac:dyDescent="0.35">
      <c r="A47" s="62"/>
      <c r="B47" s="42" t="s">
        <v>77</v>
      </c>
      <c r="C47" s="153">
        <f>Stammdaten_Kostenanteile!E24</f>
        <v>0</v>
      </c>
      <c r="D47" s="33"/>
      <c r="E47" s="29"/>
      <c r="F47" s="1"/>
      <c r="G47" s="1"/>
      <c r="H47" s="1"/>
      <c r="I47" s="1"/>
      <c r="J47" s="1"/>
      <c r="K47" s="1"/>
    </row>
    <row r="48" spans="1:11" s="4" customFormat="1" ht="23.25" customHeight="1" x14ac:dyDescent="0.35">
      <c r="A48" s="62"/>
      <c r="B48" s="42" t="s">
        <v>78</v>
      </c>
      <c r="C48" s="153">
        <f>Stammdaten_Kostenanteile!E25</f>
        <v>0</v>
      </c>
      <c r="D48" s="33"/>
      <c r="E48" s="29"/>
      <c r="F48" s="1"/>
      <c r="G48" s="1"/>
      <c r="H48" s="1"/>
      <c r="I48" s="1"/>
      <c r="J48" s="1"/>
      <c r="K48" s="1"/>
    </row>
    <row r="49" spans="1:20" s="4" customFormat="1" ht="23.25" customHeight="1" thickBot="1" x14ac:dyDescent="0.4">
      <c r="A49" s="62"/>
      <c r="B49" s="42" t="s">
        <v>79</v>
      </c>
      <c r="C49" s="154">
        <f>Stammdaten_Kostenanteile!E26</f>
        <v>0</v>
      </c>
      <c r="D49" s="33"/>
      <c r="E49" s="29"/>
      <c r="F49" s="1"/>
      <c r="G49" s="1"/>
      <c r="H49" s="1"/>
      <c r="I49" s="1"/>
      <c r="J49" s="1"/>
      <c r="K49" s="1"/>
    </row>
    <row r="50" spans="1:20" x14ac:dyDescent="0.2">
      <c r="G50" s="4"/>
    </row>
    <row r="51" spans="1:20" x14ac:dyDescent="0.2">
      <c r="G51" s="4"/>
    </row>
    <row r="52" spans="1:20" ht="24" thickBot="1" x14ac:dyDescent="0.25">
      <c r="B52" s="40" t="s">
        <v>41</v>
      </c>
      <c r="C52" s="23" t="s">
        <v>64</v>
      </c>
      <c r="D52" s="24" t="s">
        <v>140</v>
      </c>
      <c r="G52" s="4"/>
    </row>
    <row r="53" spans="1:20" ht="23.25" x14ac:dyDescent="0.35">
      <c r="A53" s="62"/>
      <c r="B53" s="44" t="s">
        <v>110</v>
      </c>
      <c r="C53" s="155">
        <f>Stammdaten_Kostenanteile!E36</f>
        <v>0</v>
      </c>
      <c r="D53" s="156">
        <f>IF(C8="Ja",C53-C19+D19,SUM(D16:D40))</f>
        <v>0</v>
      </c>
      <c r="E53" s="148" t="str">
        <f t="shared" ref="E53:E54" si="1">IFERROR(D53/C53-1,"-")</f>
        <v>-</v>
      </c>
      <c r="G53" s="74"/>
      <c r="H53" s="94"/>
      <c r="J53" s="3"/>
    </row>
    <row r="54" spans="1:20" ht="23.25" x14ac:dyDescent="0.35">
      <c r="A54" s="62"/>
      <c r="B54" s="42" t="s">
        <v>111</v>
      </c>
      <c r="C54" s="157">
        <f>Stammdaten_Kostenanteile!E47</f>
        <v>0</v>
      </c>
      <c r="D54" s="158">
        <f>Stammdaten_Kostenanteile!I47</f>
        <v>0</v>
      </c>
      <c r="E54" s="149" t="str">
        <f t="shared" si="1"/>
        <v>-</v>
      </c>
      <c r="G54" s="4"/>
      <c r="H54" s="3"/>
      <c r="J54" s="3"/>
    </row>
    <row r="55" spans="1:20" ht="24" thickBot="1" x14ac:dyDescent="0.4">
      <c r="A55" s="62"/>
      <c r="B55" s="44" t="s">
        <v>112</v>
      </c>
      <c r="C55" s="159">
        <f>Stammdaten_Kostenanteile!E55</f>
        <v>0</v>
      </c>
      <c r="D55" s="160">
        <f>Stammdaten_Kostenanteile!I55</f>
        <v>0</v>
      </c>
      <c r="E55" s="150" t="str">
        <f>IFERROR(D55/C55-1,"-")</f>
        <v>-</v>
      </c>
      <c r="F55" s="2"/>
      <c r="G55" s="4"/>
      <c r="H55" s="3"/>
      <c r="J55" s="3"/>
    </row>
    <row r="56" spans="1:20" ht="24" outlineLevel="1" thickBot="1" x14ac:dyDescent="0.4">
      <c r="A56" s="62"/>
      <c r="B56" s="44" t="s">
        <v>113</v>
      </c>
      <c r="C56" s="111"/>
      <c r="D56" s="112"/>
      <c r="E56" s="162" t="str">
        <f>IFERROR(D56/C56-1,"-")</f>
        <v>-</v>
      </c>
      <c r="M56" s="3"/>
    </row>
    <row r="57" spans="1:20" ht="19.5" thickBot="1" x14ac:dyDescent="0.25">
      <c r="A57" s="62"/>
      <c r="B57" s="44"/>
      <c r="C57" s="1"/>
      <c r="E57" s="1"/>
      <c r="H57" s="3"/>
    </row>
    <row r="58" spans="1:20" ht="27" thickBot="1" x14ac:dyDescent="0.4">
      <c r="B58" s="40" t="s">
        <v>114</v>
      </c>
      <c r="C58" s="107"/>
      <c r="E58" s="1"/>
      <c r="H58" s="3"/>
    </row>
    <row r="59" spans="1:20" ht="18.75" x14ac:dyDescent="0.2">
      <c r="A59" s="62"/>
      <c r="B59" s="44"/>
      <c r="C59" s="1"/>
      <c r="E59" s="1"/>
    </row>
    <row r="60" spans="1:20" ht="23.25" customHeight="1" thickBot="1" x14ac:dyDescent="0.4">
      <c r="B60" s="40" t="s">
        <v>115</v>
      </c>
      <c r="C60" s="32"/>
    </row>
    <row r="61" spans="1:20" ht="23.25" customHeight="1" x14ac:dyDescent="0.35">
      <c r="A61" s="62"/>
      <c r="B61" s="44" t="s">
        <v>73</v>
      </c>
      <c r="C61" s="227">
        <f>'Anpassung 2018'!C61</f>
        <v>0</v>
      </c>
      <c r="E61" s="89">
        <v>0.05</v>
      </c>
      <c r="F61" s="38"/>
      <c r="G61" s="38"/>
      <c r="H61" s="38"/>
      <c r="I61" s="38"/>
      <c r="J61" s="38"/>
      <c r="K61" s="38"/>
      <c r="L61" s="38"/>
      <c r="M61" s="38"/>
      <c r="N61" s="38"/>
      <c r="O61" s="38"/>
      <c r="P61" s="38"/>
      <c r="Q61" s="38"/>
      <c r="R61" s="38"/>
      <c r="S61" s="38"/>
      <c r="T61" s="38"/>
    </row>
    <row r="62" spans="1:20" ht="23.25" customHeight="1" thickBot="1" x14ac:dyDescent="0.4">
      <c r="A62" s="62"/>
      <c r="B62" s="44" t="s">
        <v>116</v>
      </c>
      <c r="C62" s="163">
        <f>IF($C$8="ja","0",(((Stammdaten_Kostenanteile!E42-Stammdaten_Kostenanteile!E43)*Stammdaten_Kostenanteile!E46)*(IF(C61&gt;E61,E61,C61)/5)))</f>
        <v>0</v>
      </c>
      <c r="D62" s="80"/>
      <c r="E62" s="81"/>
      <c r="F62" s="38"/>
      <c r="G62" s="38"/>
      <c r="H62" s="76"/>
      <c r="I62" s="38"/>
      <c r="J62" s="38"/>
      <c r="K62" s="38"/>
      <c r="L62" s="38"/>
      <c r="M62" s="38"/>
      <c r="N62" s="38"/>
      <c r="O62" s="38"/>
      <c r="P62" s="38"/>
      <c r="Q62" s="38"/>
      <c r="R62" s="38"/>
      <c r="S62" s="38"/>
      <c r="T62" s="38"/>
    </row>
    <row r="63" spans="1:20" ht="23.25" customHeight="1" x14ac:dyDescent="0.35">
      <c r="A63" s="62"/>
      <c r="B63" s="44"/>
      <c r="C63" s="1"/>
      <c r="D63" s="84"/>
      <c r="F63" s="38"/>
      <c r="G63" s="38"/>
      <c r="H63" s="38"/>
      <c r="I63" s="38"/>
      <c r="J63" s="38"/>
      <c r="K63" s="38"/>
      <c r="L63" s="38"/>
      <c r="M63" s="38"/>
      <c r="N63" s="38"/>
      <c r="O63" s="38"/>
      <c r="P63" s="38"/>
      <c r="Q63" s="38"/>
      <c r="R63" s="38"/>
      <c r="S63" s="38"/>
      <c r="T63" s="38"/>
    </row>
    <row r="64" spans="1:20" s="38" customFormat="1" ht="27" customHeight="1" thickBot="1" x14ac:dyDescent="0.4">
      <c r="B64" s="40" t="s">
        <v>62</v>
      </c>
      <c r="C64" s="46"/>
      <c r="D64" s="39"/>
      <c r="E64" s="39"/>
    </row>
    <row r="65" spans="1:20" s="2" customFormat="1" ht="23.25" x14ac:dyDescent="0.35">
      <c r="A65" s="62"/>
      <c r="B65" s="42" t="s">
        <v>132</v>
      </c>
      <c r="C65" s="152">
        <f>'Anpassung 2018'!C65</f>
        <v>0</v>
      </c>
      <c r="D65" s="36"/>
      <c r="E65" s="36"/>
      <c r="F65" s="38"/>
      <c r="G65" s="38"/>
      <c r="H65" s="38"/>
      <c r="I65" s="38"/>
      <c r="J65" s="38"/>
      <c r="K65" s="38"/>
      <c r="L65" s="38"/>
      <c r="M65" s="38"/>
      <c r="N65" s="38"/>
      <c r="O65" s="38"/>
      <c r="P65" s="38"/>
      <c r="Q65" s="38"/>
      <c r="R65" s="38"/>
      <c r="S65" s="38"/>
      <c r="T65" s="38"/>
    </row>
    <row r="66" spans="1:20" ht="23.25" x14ac:dyDescent="0.35">
      <c r="A66" s="62"/>
      <c r="B66" s="42" t="s">
        <v>133</v>
      </c>
      <c r="C66" s="153">
        <f>'Anpassung 2018'!C66</f>
        <v>0</v>
      </c>
      <c r="F66" s="38"/>
      <c r="G66" s="38"/>
      <c r="H66" s="38"/>
      <c r="I66" s="38"/>
      <c r="J66" s="38"/>
      <c r="K66" s="38"/>
      <c r="L66" s="38"/>
      <c r="M66" s="38"/>
      <c r="N66" s="38"/>
      <c r="O66" s="38"/>
      <c r="P66" s="38"/>
      <c r="Q66" s="38"/>
      <c r="R66" s="38"/>
      <c r="S66" s="38"/>
      <c r="T66" s="38"/>
    </row>
    <row r="67" spans="1:20" s="31" customFormat="1" ht="27" x14ac:dyDescent="0.35">
      <c r="A67" s="62"/>
      <c r="B67" s="42" t="s">
        <v>134</v>
      </c>
      <c r="C67" s="153">
        <f>'Anpassung 2018'!C67</f>
        <v>0</v>
      </c>
      <c r="E67" s="82"/>
      <c r="F67" s="38"/>
      <c r="G67" s="38"/>
      <c r="H67" s="38"/>
      <c r="I67" s="38"/>
      <c r="J67" s="38"/>
      <c r="K67" s="38"/>
      <c r="L67" s="38"/>
      <c r="M67" s="38"/>
      <c r="N67" s="38"/>
      <c r="O67" s="38"/>
      <c r="P67" s="38"/>
      <c r="Q67" s="38"/>
      <c r="R67" s="38"/>
      <c r="S67" s="38"/>
      <c r="T67" s="38"/>
    </row>
    <row r="68" spans="1:20" ht="23.25" x14ac:dyDescent="0.35">
      <c r="A68" s="62"/>
      <c r="B68" s="42" t="s">
        <v>135</v>
      </c>
      <c r="C68" s="153">
        <f>'Anpassung 2018'!C68</f>
        <v>0</v>
      </c>
      <c r="F68" s="38"/>
      <c r="G68" s="38"/>
      <c r="H68" s="38"/>
      <c r="I68" s="38"/>
      <c r="J68" s="38"/>
      <c r="K68" s="38"/>
      <c r="L68" s="38"/>
      <c r="M68" s="38"/>
      <c r="N68" s="38"/>
      <c r="O68" s="38"/>
      <c r="P68" s="38"/>
      <c r="Q68" s="38"/>
      <c r="R68" s="38"/>
      <c r="S68" s="38"/>
      <c r="T68" s="38"/>
    </row>
    <row r="69" spans="1:20" ht="24" thickBot="1" x14ac:dyDescent="0.4">
      <c r="A69" s="62"/>
      <c r="B69" s="42" t="s">
        <v>136</v>
      </c>
      <c r="C69" s="154">
        <f>'Anpassung 2018'!C69</f>
        <v>0</v>
      </c>
      <c r="F69" s="83"/>
    </row>
    <row r="70" spans="1:20" ht="15.75" x14ac:dyDescent="0.25">
      <c r="A70" s="37"/>
      <c r="B70" s="19"/>
      <c r="C70" s="41"/>
    </row>
    <row r="71" spans="1:20" s="38" customFormat="1" ht="27" customHeight="1" outlineLevel="1" thickBot="1" x14ac:dyDescent="0.4">
      <c r="B71" s="40" t="s">
        <v>66</v>
      </c>
      <c r="C71" s="46"/>
      <c r="D71" s="39"/>
      <c r="E71" s="39"/>
    </row>
    <row r="72" spans="1:20" s="2" customFormat="1" ht="23.25" outlineLevel="1" x14ac:dyDescent="0.35">
      <c r="A72" s="62"/>
      <c r="B72" s="42" t="s">
        <v>127</v>
      </c>
      <c r="C72" s="108"/>
      <c r="D72" s="36"/>
      <c r="E72" s="86"/>
      <c r="F72" s="85"/>
      <c r="G72" s="85"/>
      <c r="H72" s="85"/>
    </row>
    <row r="73" spans="1:20" ht="23.25" outlineLevel="1" x14ac:dyDescent="0.35">
      <c r="A73" s="62"/>
      <c r="B73" s="42" t="s">
        <v>128</v>
      </c>
      <c r="C73" s="109"/>
    </row>
    <row r="74" spans="1:20" s="31" customFormat="1" ht="23.25" outlineLevel="1" x14ac:dyDescent="0.35">
      <c r="A74" s="62"/>
      <c r="B74" s="42" t="s">
        <v>129</v>
      </c>
      <c r="C74" s="109"/>
      <c r="E74" s="30"/>
    </row>
    <row r="75" spans="1:20" ht="23.25" outlineLevel="1" x14ac:dyDescent="0.35">
      <c r="A75" s="62"/>
      <c r="B75" s="42" t="s">
        <v>130</v>
      </c>
      <c r="C75" s="109"/>
    </row>
    <row r="76" spans="1:20" ht="24" outlineLevel="1" thickBot="1" x14ac:dyDescent="0.4">
      <c r="A76" s="62"/>
      <c r="B76" s="42" t="s">
        <v>131</v>
      </c>
      <c r="C76" s="110"/>
    </row>
    <row r="77" spans="1:20" ht="15.75" customHeight="1" outlineLevel="1" x14ac:dyDescent="0.35">
      <c r="A77" s="37"/>
      <c r="B77" s="42"/>
      <c r="C77" s="58"/>
    </row>
    <row r="78" spans="1:20" ht="15" customHeight="1" x14ac:dyDescent="0.35">
      <c r="A78" s="37"/>
      <c r="B78" s="42"/>
      <c r="C78" s="47"/>
    </row>
    <row r="79" spans="1:20" ht="27" customHeight="1" thickBot="1" x14ac:dyDescent="0.4">
      <c r="B79" s="20" t="s">
        <v>90</v>
      </c>
      <c r="C79" s="32"/>
    </row>
    <row r="80" spans="1:20" ht="23.25" x14ac:dyDescent="0.35">
      <c r="A80" s="62"/>
      <c r="B80" s="42" t="s">
        <v>38</v>
      </c>
      <c r="C80" s="108"/>
    </row>
    <row r="81" spans="1:5" ht="24" thickBot="1" x14ac:dyDescent="0.4">
      <c r="A81" s="62"/>
      <c r="B81" s="42" t="s">
        <v>65</v>
      </c>
      <c r="C81" s="154">
        <f>Erlösobergrenzen!I21</f>
        <v>0</v>
      </c>
    </row>
    <row r="82" spans="1:5" ht="15.75" x14ac:dyDescent="0.2">
      <c r="A82" s="1"/>
      <c r="B82" s="22" t="s">
        <v>145</v>
      </c>
    </row>
    <row r="83" spans="1:5" ht="15" customHeight="1" x14ac:dyDescent="0.2">
      <c r="B83" s="22"/>
    </row>
    <row r="84" spans="1:5" ht="15.75" x14ac:dyDescent="0.2">
      <c r="B84" s="35" t="s">
        <v>35</v>
      </c>
    </row>
    <row r="85" spans="1:5" ht="18" x14ac:dyDescent="0.2">
      <c r="A85" s="145"/>
      <c r="B85" s="15" t="s">
        <v>33</v>
      </c>
    </row>
    <row r="86" spans="1:5" ht="18" x14ac:dyDescent="0.2">
      <c r="A86" s="146"/>
      <c r="B86" s="15" t="s">
        <v>34</v>
      </c>
    </row>
    <row r="87" spans="1:5" ht="32.1" customHeight="1" x14ac:dyDescent="0.2">
      <c r="B87" s="39" t="s">
        <v>143</v>
      </c>
      <c r="C87" s="39"/>
      <c r="D87" s="39"/>
      <c r="E87" s="39"/>
    </row>
    <row r="89" spans="1:5" s="114" customFormat="1" ht="18" x14ac:dyDescent="0.25">
      <c r="B89" s="139" t="s">
        <v>40</v>
      </c>
      <c r="C89" s="139"/>
      <c r="D89" s="260"/>
      <c r="E89" s="261" t="s">
        <v>162</v>
      </c>
    </row>
  </sheetData>
  <mergeCells count="4">
    <mergeCell ref="C8:E8"/>
    <mergeCell ref="C6:E6"/>
    <mergeCell ref="C7:E7"/>
    <mergeCell ref="B1:E1"/>
  </mergeCells>
  <conditionalFormatting sqref="D20:D40 D16:D18">
    <cfRule type="expression" dxfId="2" priority="4">
      <formula>$C$8="Ja"</formula>
    </cfRule>
  </conditionalFormatting>
  <conditionalFormatting sqref="C61">
    <cfRule type="expression" dxfId="1" priority="2">
      <formula>$C$8="Ja"</formula>
    </cfRule>
  </conditionalFormatting>
  <conditionalFormatting sqref="C16:C40">
    <cfRule type="expression" dxfId="0" priority="1">
      <formula>$C$8="Ja"</formula>
    </cfRule>
  </conditionalFormatting>
  <dataValidations count="1">
    <dataValidation allowBlank="1" showInputMessage="1" showErrorMessage="1" errorTitle="Netzbetreibernummer ungültig!" error="Die Netzbetreibernummer ergibt sich aus dem Aktenzeichen der Festlegung der Erlösobergrenze, der letzte Zifferblock ist die Netzbetreibernummer; z.B. beim Aktenzeichen 1-4455.4-3/123 ist die Nummer 123, die Netzbetreibern." sqref="C7:E7"/>
  </dataValidations>
  <printOptions horizontalCentered="1"/>
  <pageMargins left="0.78740157480314965" right="0.78740157480314965" top="0.39370078740157483" bottom="0.39370078740157483" header="0.19685039370078741" footer="0.19685039370078741"/>
  <pageSetup paperSize="9" scale="34" orientation="portrait" r:id="rId1"/>
  <headerFooter alignWithMargins="0">
    <oddFooter>&amp;L&amp;D&amp;R&amp;A - &amp;F</oddFooter>
  </headerFooter>
  <rowBreaks count="1" manualBreakCount="1">
    <brk id="4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IU35"/>
  <sheetViews>
    <sheetView zoomScale="80" zoomScaleNormal="80" workbookViewId="0">
      <selection activeCell="Q13" sqref="Q13"/>
    </sheetView>
  </sheetViews>
  <sheetFormatPr baseColWidth="10" defaultColWidth="8.7109375" defaultRowHeight="15" outlineLevelCol="1" x14ac:dyDescent="0.2"/>
  <cols>
    <col min="1" max="1" width="2.7109375" style="8" customWidth="1"/>
    <col min="2" max="2" width="6.7109375" style="7" customWidth="1"/>
    <col min="3" max="3" width="75.7109375" style="8" customWidth="1"/>
    <col min="4" max="4" width="19.7109375" style="50" customWidth="1"/>
    <col min="5" max="5" width="35.7109375" style="8" customWidth="1"/>
    <col min="6" max="9" width="35.7109375" style="8" customWidth="1" outlineLevel="1"/>
    <col min="10" max="10" width="2.7109375" style="8" customWidth="1"/>
    <col min="11" max="11" width="11.42578125" style="8" customWidth="1"/>
    <col min="12" max="12" width="18.5703125" style="8" bestFit="1" customWidth="1"/>
    <col min="13" max="253" width="11.42578125" style="8" customWidth="1"/>
    <col min="254" max="254" width="2.7109375" style="8" customWidth="1"/>
    <col min="255" max="255" width="8.7109375" style="8" customWidth="1"/>
  </cols>
  <sheetData>
    <row r="1" spans="1:255" ht="30" x14ac:dyDescent="0.2">
      <c r="A1" s="5" t="str">
        <f>CONCATENATE("Anpassung der Erlösobergrenze der ",Stammdaten_Kostenanteile!E6)</f>
        <v xml:space="preserve">Anpassung der Erlösobergrenze der </v>
      </c>
      <c r="B1" s="6"/>
      <c r="C1" s="6"/>
      <c r="D1" s="49"/>
      <c r="E1" s="6"/>
      <c r="F1" s="6"/>
      <c r="G1" s="6"/>
      <c r="H1" s="6"/>
      <c r="I1" s="6"/>
      <c r="J1" s="6"/>
      <c r="K1" s="6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c r="IS1" s="6"/>
      <c r="IT1" s="6"/>
      <c r="IU1" s="6"/>
    </row>
    <row r="2" spans="1:255" ht="18" customHeight="1" x14ac:dyDescent="0.2">
      <c r="A2" s="7"/>
    </row>
    <row r="3" spans="1:255" ht="15.75" x14ac:dyDescent="0.2">
      <c r="A3" s="9" t="s">
        <v>0</v>
      </c>
    </row>
    <row r="4" spans="1:255" ht="36" x14ac:dyDescent="0.2">
      <c r="A4" s="10" t="s">
        <v>152</v>
      </c>
      <c r="B4" s="11"/>
      <c r="C4" s="11"/>
      <c r="D4" s="93"/>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row>
    <row r="5" spans="1:255" ht="18" customHeight="1" thickBot="1" x14ac:dyDescent="0.25"/>
    <row r="6" spans="1:255" ht="24" thickBot="1" x14ac:dyDescent="0.25">
      <c r="A6" s="255" t="s">
        <v>1</v>
      </c>
      <c r="B6" s="255"/>
      <c r="E6" s="140">
        <v>2018</v>
      </c>
      <c r="F6" s="141">
        <v>2019</v>
      </c>
      <c r="G6" s="141">
        <v>2020</v>
      </c>
      <c r="H6" s="141">
        <v>2021</v>
      </c>
      <c r="I6" s="142">
        <v>2022</v>
      </c>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row>
    <row r="7" spans="1:255" ht="23.25" x14ac:dyDescent="0.2">
      <c r="A7" s="15" t="s">
        <v>91</v>
      </c>
      <c r="B7" s="15"/>
      <c r="C7" s="13" t="s">
        <v>2</v>
      </c>
      <c r="D7" s="51" t="s">
        <v>3</v>
      </c>
      <c r="E7" s="164">
        <f>'Anpassung 2018'!D53</f>
        <v>0</v>
      </c>
      <c r="F7" s="165">
        <f>'Anpassung 2019'!D53</f>
        <v>0</v>
      </c>
      <c r="G7" s="165">
        <f>'Anpassung 2020'!D53</f>
        <v>0</v>
      </c>
      <c r="H7" s="165">
        <f>'Anpassung 2021'!D53</f>
        <v>0</v>
      </c>
      <c r="I7" s="166">
        <f>'Anpassung 2022'!D53</f>
        <v>0</v>
      </c>
      <c r="J7" s="12"/>
      <c r="K7" s="12"/>
      <c r="L7" s="14"/>
      <c r="M7" s="14"/>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row>
    <row r="8" spans="1:255" ht="23.25" x14ac:dyDescent="0.2">
      <c r="A8" s="15" t="s">
        <v>154</v>
      </c>
      <c r="B8" s="15"/>
      <c r="C8" s="13" t="s">
        <v>63</v>
      </c>
      <c r="D8" s="51" t="s">
        <v>4</v>
      </c>
      <c r="E8" s="167">
        <f>'Anpassung 2018'!D54</f>
        <v>0</v>
      </c>
      <c r="F8" s="168">
        <f>'Anpassung 2019'!D54</f>
        <v>0</v>
      </c>
      <c r="G8" s="168">
        <f>'Anpassung 2020'!D54</f>
        <v>0</v>
      </c>
      <c r="H8" s="168">
        <f>'Anpassung 2021'!D54</f>
        <v>0</v>
      </c>
      <c r="I8" s="169">
        <f>'Anpassung 2022'!D54</f>
        <v>0</v>
      </c>
      <c r="J8" s="12"/>
      <c r="K8" s="12"/>
      <c r="L8" s="14"/>
      <c r="M8" s="14"/>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row>
    <row r="9" spans="1:255" ht="23.25" x14ac:dyDescent="0.2">
      <c r="A9" s="15" t="s">
        <v>153</v>
      </c>
      <c r="B9" s="15"/>
      <c r="C9" s="13" t="s">
        <v>26</v>
      </c>
      <c r="D9" s="51" t="s">
        <v>5</v>
      </c>
      <c r="E9" s="167">
        <f>'Anpassung 2018'!D55</f>
        <v>0</v>
      </c>
      <c r="F9" s="168">
        <f>'Anpassung 2019'!D55</f>
        <v>0</v>
      </c>
      <c r="G9" s="168">
        <f>'Anpassung 2020'!D55</f>
        <v>0</v>
      </c>
      <c r="H9" s="168">
        <f>'Anpassung 2021'!D55</f>
        <v>0</v>
      </c>
      <c r="I9" s="169">
        <f>'Anpassung 2022'!D55</f>
        <v>0</v>
      </c>
      <c r="J9" s="12"/>
      <c r="K9" s="12"/>
      <c r="L9" s="14"/>
      <c r="M9" s="14"/>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row>
    <row r="10" spans="1:255" ht="23.25" x14ac:dyDescent="0.2">
      <c r="A10" s="255" t="s">
        <v>120</v>
      </c>
      <c r="B10" s="255"/>
      <c r="C10" s="13" t="s">
        <v>121</v>
      </c>
      <c r="D10" s="51" t="s">
        <v>72</v>
      </c>
      <c r="E10" s="170">
        <f>'Anpassung 2018'!C62</f>
        <v>0</v>
      </c>
      <c r="F10" s="170">
        <f>'Anpassung 2019'!C62</f>
        <v>0</v>
      </c>
      <c r="G10" s="171">
        <f>'Anpassung 2020'!C62</f>
        <v>0</v>
      </c>
      <c r="H10" s="171">
        <f>'Anpassung 2021'!C62</f>
        <v>0</v>
      </c>
      <c r="I10" s="172">
        <f>'Anpassung 2022'!C62</f>
        <v>0</v>
      </c>
      <c r="J10" s="12"/>
      <c r="K10" s="12"/>
      <c r="L10" s="99"/>
      <c r="M10" s="14"/>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row>
    <row r="11" spans="1:255" ht="23.25" x14ac:dyDescent="0.2">
      <c r="A11" s="88" t="s">
        <v>92</v>
      </c>
      <c r="B11" s="88"/>
      <c r="C11" s="15" t="s">
        <v>42</v>
      </c>
      <c r="D11" s="51" t="s">
        <v>43</v>
      </c>
      <c r="E11" s="173">
        <f>'Anpassung 2018'!D56</f>
        <v>0</v>
      </c>
      <c r="F11" s="168">
        <f>'Anpassung 2019'!D56</f>
        <v>0</v>
      </c>
      <c r="G11" s="168">
        <f>'Anpassung 2020'!D56</f>
        <v>0</v>
      </c>
      <c r="H11" s="168">
        <f>'Anpassung 2021'!D56</f>
        <v>0</v>
      </c>
      <c r="I11" s="169">
        <f>'Anpassung 2022'!D56</f>
        <v>0</v>
      </c>
      <c r="J11" s="12"/>
      <c r="K11" s="12"/>
      <c r="L11" s="14"/>
      <c r="M11" s="14"/>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row>
    <row r="12" spans="1:255" ht="23.25" x14ac:dyDescent="0.2">
      <c r="A12" s="88" t="s">
        <v>93</v>
      </c>
      <c r="B12" s="88"/>
      <c r="C12" s="15" t="s">
        <v>44</v>
      </c>
      <c r="D12" s="51" t="s">
        <v>43</v>
      </c>
      <c r="E12" s="173">
        <f>'Anpassung 2018'!C56</f>
        <v>0</v>
      </c>
      <c r="F12" s="168">
        <f>'Anpassung 2019'!C56</f>
        <v>0</v>
      </c>
      <c r="G12" s="168">
        <f>'Anpassung 2020'!C56</f>
        <v>0</v>
      </c>
      <c r="H12" s="168">
        <f>'Anpassung 2021'!C56</f>
        <v>0</v>
      </c>
      <c r="I12" s="169">
        <f>'Anpassung 2022'!C56</f>
        <v>0</v>
      </c>
      <c r="J12" s="12"/>
      <c r="K12" s="12"/>
      <c r="L12" s="14"/>
      <c r="M12" s="14"/>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row>
    <row r="13" spans="1:255" ht="23.25" x14ac:dyDescent="0.2">
      <c r="A13" s="15" t="s">
        <v>24</v>
      </c>
      <c r="B13" s="15"/>
      <c r="C13" s="13" t="s">
        <v>6</v>
      </c>
      <c r="D13" s="51" t="s">
        <v>7</v>
      </c>
      <c r="E13" s="174">
        <f>1/5</f>
        <v>0.2</v>
      </c>
      <c r="F13" s="175">
        <f>2/5</f>
        <v>0.4</v>
      </c>
      <c r="G13" s="175">
        <f>3/5</f>
        <v>0.6</v>
      </c>
      <c r="H13" s="175">
        <f>4/5</f>
        <v>0.8</v>
      </c>
      <c r="I13" s="176">
        <f>5/5</f>
        <v>1</v>
      </c>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row>
    <row r="14" spans="1:255" ht="23.25" x14ac:dyDescent="0.2">
      <c r="A14" s="15" t="s">
        <v>94</v>
      </c>
      <c r="B14" s="15"/>
      <c r="C14" s="13" t="s">
        <v>8</v>
      </c>
      <c r="D14" s="51" t="s">
        <v>9</v>
      </c>
      <c r="E14" s="177">
        <f>'Anpassung 2018'!D11</f>
        <v>107.4</v>
      </c>
      <c r="F14" s="178">
        <f>'Anpassung 2019'!D12</f>
        <v>107.90233863423764</v>
      </c>
      <c r="G14" s="178">
        <f>'Anpassung 2020'!D12</f>
        <v>108.40702684113305</v>
      </c>
      <c r="H14" s="178">
        <f>'Anpassung 2021'!D12</f>
        <v>108.91407561026838</v>
      </c>
      <c r="I14" s="179">
        <f>'Anpassung 2022'!D12</f>
        <v>109.42349598262699</v>
      </c>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row>
    <row r="15" spans="1:255" ht="23.25" x14ac:dyDescent="0.2">
      <c r="A15" s="15" t="s">
        <v>23</v>
      </c>
      <c r="B15" s="15"/>
      <c r="C15" s="13" t="s">
        <v>10</v>
      </c>
      <c r="D15" s="51" t="s">
        <v>9</v>
      </c>
      <c r="E15" s="178">
        <v>106.9</v>
      </c>
      <c r="F15" s="178">
        <v>106.9</v>
      </c>
      <c r="G15" s="178">
        <v>106.9</v>
      </c>
      <c r="H15" s="178">
        <v>106.9</v>
      </c>
      <c r="I15" s="179">
        <v>106.9</v>
      </c>
      <c r="J15" s="14"/>
      <c r="K15" s="97"/>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row>
    <row r="16" spans="1:255" ht="23.25" x14ac:dyDescent="0.2">
      <c r="A16" s="15" t="s">
        <v>80</v>
      </c>
      <c r="B16" s="15"/>
      <c r="C16" s="13" t="s">
        <v>27</v>
      </c>
      <c r="D16" s="51" t="s">
        <v>11</v>
      </c>
      <c r="E16" s="180">
        <f>'Anpassung 2018'!C14</f>
        <v>0</v>
      </c>
      <c r="F16" s="181">
        <f>(1+$E$16)^2-1</f>
        <v>0</v>
      </c>
      <c r="G16" s="181">
        <f>(1+$E$16)^3-1</f>
        <v>0</v>
      </c>
      <c r="H16" s="181">
        <f>(1+$E$16)^4-1</f>
        <v>0</v>
      </c>
      <c r="I16" s="181">
        <f>(1+$E$16)^5-1</f>
        <v>0</v>
      </c>
      <c r="J16" s="14"/>
      <c r="K16" s="12"/>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row>
    <row r="17" spans="1:255" ht="23.25" x14ac:dyDescent="0.2">
      <c r="A17" s="92" t="s">
        <v>122</v>
      </c>
      <c r="B17" s="15"/>
      <c r="C17" s="15" t="s">
        <v>70</v>
      </c>
      <c r="D17" s="51" t="s">
        <v>71</v>
      </c>
      <c r="E17" s="182">
        <f>'Anpassung 2018'!C58</f>
        <v>0</v>
      </c>
      <c r="F17" s="182">
        <f>'Anpassung 2019'!C58</f>
        <v>0</v>
      </c>
      <c r="G17" s="183">
        <f>'Anpassung 2020'!C58</f>
        <v>0</v>
      </c>
      <c r="H17" s="183">
        <f>'Anpassung 2021'!C58</f>
        <v>0</v>
      </c>
      <c r="I17" s="184">
        <f>'Anpassung 2022'!C58</f>
        <v>0</v>
      </c>
    </row>
    <row r="18" spans="1:255" ht="23.25" x14ac:dyDescent="0.2">
      <c r="A18" s="15" t="s">
        <v>95</v>
      </c>
      <c r="B18" s="15"/>
      <c r="C18" s="15" t="s">
        <v>12</v>
      </c>
      <c r="D18" s="51" t="s">
        <v>13</v>
      </c>
      <c r="E18" s="185">
        <f>'Anpassung 2018'!C72</f>
        <v>0</v>
      </c>
      <c r="F18" s="186">
        <f>'Anpassung 2019'!C73</f>
        <v>0</v>
      </c>
      <c r="G18" s="186">
        <f>'Anpassung 2020'!C74</f>
        <v>0</v>
      </c>
      <c r="H18" s="186">
        <f>'Anpassung 2021'!C75</f>
        <v>0</v>
      </c>
      <c r="I18" s="187">
        <f>'Anpassung 2022'!C76</f>
        <v>0</v>
      </c>
    </row>
    <row r="19" spans="1:255" ht="24" thickBot="1" x14ac:dyDescent="0.25">
      <c r="A19" s="15" t="s">
        <v>96</v>
      </c>
      <c r="B19" s="15"/>
      <c r="C19" s="15" t="s">
        <v>45</v>
      </c>
      <c r="D19" s="51" t="s">
        <v>46</v>
      </c>
      <c r="E19" s="188">
        <f>'Anpassung 2018'!C65</f>
        <v>0</v>
      </c>
      <c r="F19" s="189">
        <f>'Anpassung 2019'!C66</f>
        <v>0</v>
      </c>
      <c r="G19" s="189">
        <f>'Anpassung 2020'!C67</f>
        <v>0</v>
      </c>
      <c r="H19" s="189">
        <f>'Anpassung 2021'!C68</f>
        <v>0</v>
      </c>
      <c r="I19" s="190">
        <f>'Anpassung 2022'!C69</f>
        <v>0</v>
      </c>
    </row>
    <row r="20" spans="1:255" ht="15.75" thickBot="1" x14ac:dyDescent="0.25">
      <c r="A20" s="19"/>
      <c r="B20" s="16"/>
      <c r="C20" s="17"/>
      <c r="D20" s="52"/>
      <c r="E20" s="18"/>
      <c r="F20" s="18"/>
      <c r="G20" s="18"/>
      <c r="H20" s="18"/>
      <c r="I20" s="18"/>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c r="IS20" s="19"/>
      <c r="IT20" s="19"/>
      <c r="IU20" s="19"/>
    </row>
    <row r="21" spans="1:255" ht="48" customHeight="1" thickBot="1" x14ac:dyDescent="0.25">
      <c r="A21" s="143" t="s">
        <v>25</v>
      </c>
      <c r="B21" s="144"/>
      <c r="C21" s="256" t="s">
        <v>47</v>
      </c>
      <c r="D21" s="256"/>
      <c r="E21" s="203">
        <f>ROUND(E7+(E8+(1-E13)*E9+E10)*(E14/E15-E16)+E17+E18+E19+(E11-E12),2)</f>
        <v>0</v>
      </c>
      <c r="F21" s="204">
        <f>ROUND(F7+(F8+(1-F13)*F9+F10)*(F14/F15-F16)+F17+F18+F19+(F11-F12),2)</f>
        <v>0</v>
      </c>
      <c r="G21" s="204">
        <f t="shared" ref="G21:H21" si="0">ROUND(G7+(G8+(1-G13)*G9+G10)*(G14/G15-G16)+G17+G18+G19+(G11-G12),2)</f>
        <v>0</v>
      </c>
      <c r="H21" s="204">
        <f t="shared" si="0"/>
        <v>0</v>
      </c>
      <c r="I21" s="204">
        <f>ROUND(I7+(I8+(1-I13)*I9+I10)*(I14/I15-I16)+I17+I18+I19+(I11-I12),2)</f>
        <v>0</v>
      </c>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c r="GZ21" s="20"/>
      <c r="HA21" s="20"/>
      <c r="HB21" s="20"/>
      <c r="HC21" s="20"/>
      <c r="HD21" s="20"/>
      <c r="HE21" s="20"/>
      <c r="HF21" s="20"/>
      <c r="HG21" s="20"/>
      <c r="HH21" s="20"/>
      <c r="HI21" s="20"/>
      <c r="HJ21" s="20"/>
      <c r="HK21" s="20"/>
      <c r="HL21" s="20"/>
      <c r="HM21" s="20"/>
      <c r="HN21" s="20"/>
      <c r="HO21" s="20"/>
      <c r="HP21" s="20"/>
      <c r="HQ21" s="20"/>
      <c r="HR21" s="20"/>
      <c r="HS21" s="20"/>
      <c r="HT21" s="20"/>
      <c r="HU21" s="20"/>
      <c r="HV21" s="20"/>
      <c r="HW21" s="20"/>
      <c r="HX21" s="20"/>
      <c r="HY21" s="20"/>
      <c r="HZ21" s="20"/>
      <c r="IA21" s="20"/>
      <c r="IB21" s="20"/>
      <c r="IC21" s="20"/>
      <c r="ID21" s="20"/>
      <c r="IE21" s="20"/>
      <c r="IF21" s="20"/>
      <c r="IG21" s="20"/>
      <c r="IH21" s="20"/>
      <c r="II21" s="20"/>
      <c r="IJ21" s="20"/>
      <c r="IK21" s="20"/>
      <c r="IL21" s="20"/>
      <c r="IM21" s="20"/>
      <c r="IN21" s="20"/>
      <c r="IO21" s="20"/>
      <c r="IP21" s="20"/>
      <c r="IQ21" s="20"/>
      <c r="IR21" s="20"/>
      <c r="IS21" s="20"/>
      <c r="IT21" s="20"/>
      <c r="IU21" s="20"/>
    </row>
    <row r="22" spans="1:255" x14ac:dyDescent="0.2">
      <c r="C22" s="7"/>
    </row>
    <row r="23" spans="1:255" ht="16.5" thickBot="1" x14ac:dyDescent="0.25">
      <c r="A23" s="9" t="s">
        <v>14</v>
      </c>
      <c r="C23" s="7"/>
    </row>
    <row r="24" spans="1:255" ht="24" thickBot="1" x14ac:dyDescent="0.25">
      <c r="A24" s="7" t="s">
        <v>37</v>
      </c>
      <c r="C24" s="7"/>
      <c r="D24" s="53" t="s">
        <v>15</v>
      </c>
      <c r="E24" s="200">
        <f>'Anpassung 2018'!D20</f>
        <v>0</v>
      </c>
      <c r="F24" s="201">
        <f>'Anpassung 2019'!D19</f>
        <v>0</v>
      </c>
      <c r="G24" s="201">
        <f>'Anpassung 2020'!D19</f>
        <v>0</v>
      </c>
      <c r="H24" s="201">
        <f>'Anpassung 2021'!D19</f>
        <v>0</v>
      </c>
      <c r="I24" s="202">
        <f>'Anpassung 2022'!D19</f>
        <v>0</v>
      </c>
      <c r="L24" s="54"/>
    </row>
    <row r="25" spans="1:255" ht="23.25" x14ac:dyDescent="0.2">
      <c r="A25" s="7"/>
      <c r="C25" s="7"/>
      <c r="D25" s="53"/>
      <c r="E25" s="55"/>
      <c r="F25" s="55"/>
      <c r="G25" s="55"/>
      <c r="H25" s="55"/>
      <c r="I25" s="55"/>
      <c r="L25" s="54"/>
    </row>
    <row r="26" spans="1:255" ht="15.75" x14ac:dyDescent="0.2">
      <c r="A26" s="9" t="s">
        <v>16</v>
      </c>
      <c r="C26" s="7"/>
      <c r="E26" s="21"/>
    </row>
    <row r="27" spans="1:255" x14ac:dyDescent="0.2">
      <c r="A27" s="7" t="s">
        <v>17</v>
      </c>
      <c r="B27" s="8" t="s">
        <v>67</v>
      </c>
      <c r="D27" s="75"/>
      <c r="E27" s="56"/>
      <c r="F27" s="56"/>
      <c r="G27" s="56"/>
      <c r="H27" s="56"/>
      <c r="I27" s="56"/>
    </row>
    <row r="28" spans="1:255" x14ac:dyDescent="0.2">
      <c r="A28" s="7" t="s">
        <v>18</v>
      </c>
      <c r="B28" s="8" t="s">
        <v>20</v>
      </c>
      <c r="F28" s="63"/>
      <c r="G28" s="63"/>
    </row>
    <row r="29" spans="1:255" x14ac:dyDescent="0.2">
      <c r="A29" s="7" t="s">
        <v>19</v>
      </c>
      <c r="B29" s="8" t="s">
        <v>22</v>
      </c>
    </row>
    <row r="30" spans="1:255" x14ac:dyDescent="0.2">
      <c r="A30" s="7" t="s">
        <v>21</v>
      </c>
      <c r="B30" s="7" t="s">
        <v>48</v>
      </c>
      <c r="F30" s="63"/>
      <c r="G30" s="63"/>
    </row>
    <row r="33" spans="5:11" ht="15.75" x14ac:dyDescent="0.2">
      <c r="E33" s="96"/>
      <c r="F33" s="96"/>
      <c r="G33" s="96"/>
      <c r="H33" s="96"/>
      <c r="I33" s="96"/>
      <c r="J33" s="64"/>
      <c r="K33" s="64"/>
    </row>
    <row r="34" spans="5:11" ht="15.75" x14ac:dyDescent="0.2">
      <c r="E34" s="64"/>
      <c r="F34" s="64"/>
      <c r="G34" s="64"/>
      <c r="H34" s="64"/>
      <c r="I34" s="64"/>
      <c r="J34" s="64"/>
      <c r="K34" s="64"/>
    </row>
    <row r="35" spans="5:11" ht="15.75" x14ac:dyDescent="0.2">
      <c r="E35" s="22"/>
    </row>
  </sheetData>
  <mergeCells count="3">
    <mergeCell ref="A6:B6"/>
    <mergeCell ref="C21:D21"/>
    <mergeCell ref="A10:B10"/>
  </mergeCells>
  <pageMargins left="0.39370078740157483" right="0.39370078740157483" top="0.39370078740157483" bottom="0.39370078740157483" header="0.19685039370078741" footer="0.19685039370078741"/>
  <pageSetup paperSize="9" scale="49" orientation="landscape" r:id="rId1"/>
  <headerFooter>
    <oddFooter>&amp;L&amp;8&amp;D&amp;R&amp;8&amp;A - &amp;F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Stammdaten_Kostenanteile</vt:lpstr>
      <vt:lpstr>Anpassung 2018</vt:lpstr>
      <vt:lpstr>Anpassung 2019</vt:lpstr>
      <vt:lpstr>Anpassung 2020</vt:lpstr>
      <vt:lpstr>Anpassung 2021</vt:lpstr>
      <vt:lpstr>Anpassung 2022</vt:lpstr>
      <vt:lpstr>Erlösobergrenzen</vt:lpstr>
      <vt:lpstr>'Anpassung 2018'!Druckbereich</vt:lpstr>
      <vt:lpstr>'Anpassung 2019'!Druckbereich</vt:lpstr>
      <vt:lpstr>'Anpassung 2020'!Druckbereich</vt:lpstr>
      <vt:lpstr>'Anpassung 2021'!Druckbereich</vt:lpstr>
      <vt:lpstr>'Anpassung 2022'!Druckbereich</vt:lpstr>
      <vt:lpstr>Erlösobergrenzen!Druckbereich</vt:lpstr>
      <vt:lpstr>Stammdaten_Kostenanteile!Druckbereich</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wmsbh</dc:creator>
  <cp:lastModifiedBy>Maier, Sandra (UM)</cp:lastModifiedBy>
  <cp:lastPrinted>2017-11-24T12:31:31Z</cp:lastPrinted>
  <dcterms:created xsi:type="dcterms:W3CDTF">2009-06-29T12:20:45Z</dcterms:created>
  <dcterms:modified xsi:type="dcterms:W3CDTF">2017-11-24T12:38:03Z</dcterms:modified>
</cp:coreProperties>
</file>