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360" yWindow="480" windowWidth="14940" windowHeight="7695" activeTab="3"/>
  </bookViews>
  <sheets>
    <sheet name="Kostenanteile" sheetId="26" r:id="rId1"/>
    <sheet name="Anpassung 2015" sheetId="23" r:id="rId2"/>
    <sheet name="Anpassung 2016" sheetId="27" r:id="rId3"/>
    <sheet name="Anpassung 2017 " sheetId="28" r:id="rId4"/>
    <sheet name="Erlösobergrenzen" sheetId="25" r:id="rId5"/>
  </sheets>
  <definedNames>
    <definedName name="_Order1" hidden="1">255</definedName>
    <definedName name="_Order2" hidden="1">255</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ccc" hidden="1">{#N/A,#N/A,TRUE,"Hauptabschlußübersicht";#N/A,#N/A,TRUE,"Bilanz -Einzel-";#N/A,#N/A,TRUE,"Bilanz";#N/A,#N/A,TRUE,"GUV -Einzel-";#N/A,#N/A,TRUE,"GUV"}</definedName>
    <definedName name="Differenzbetrag" hidden="1">{#N/A,#N/A,TRUE,"Hauptabschlußübersicht";#N/A,#N/A,TRUE,"Bilanz -Einzel-";#N/A,#N/A,TRUE,"Bilanz";#N/A,#N/A,TRUE,"GUV -Einzel-";#N/A,#N/A,TRUE,"GUV"}</definedName>
    <definedName name="e" hidden="1">{#N/A,#N/A,TRUE,"Hauptabschlußübersicht";#N/A,#N/A,TRUE,"Bilanz -Einzel-";#N/A,#N/A,TRUE,"Bilanz";#N/A,#N/A,TRUE,"GUV -Einzel-";#N/A,#N/A,TRUE,"GUV"}</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hidden="1">{#N/A,#N/A,TRUE,"Hauptabschlußübersicht";#N/A,#N/A,TRUE,"Bilanz -Einzel-";#N/A,#N/A,TRUE,"Bilanz";#N/A,#N/A,TRUE,"GUV -Einzel-";#N/A,#N/A,TRUE,"GUV"}</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j" hidden="1">{#N/A,#N/A,TRUE,"Hauptabschlußübersicht";#N/A,#N/A,TRUE,"Bilanz -Einzel-";#N/A,#N/A,TRUE,"Bilanz";#N/A,#N/A,TRUE,"GUV -Einzel-";#N/A,#N/A,TRUE,"GUV"}</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hidden="1">{#N/A,#N/A,TRUE,"Hauptabschlußübersicht";#N/A,#N/A,TRUE,"Bilanz -Einzel-";#N/A,#N/A,TRUE,"Bilanz";#N/A,#N/A,TRUE,"GUV -Einzel-";#N/A,#N/A,TRUE,"GUV"}</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 hidden="1">{#N/A,#N/A,TRUE,"Hauptabschlußübersicht";#N/A,#N/A,TRUE,"Bilanz -Einzel-";#N/A,#N/A,TRUE,"Bilanz";#N/A,#N/A,TRUE,"GUV -Einzel-";#N/A,#N/A,TRUE,"GUV"}</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25725" iterate="1"/>
</workbook>
</file>

<file path=xl/calcChain.xml><?xml version="1.0" encoding="utf-8"?>
<calcChain xmlns="http://schemas.openxmlformats.org/spreadsheetml/2006/main">
  <c r="A42" i="28"/>
  <c r="A41"/>
  <c r="G25" i="25" l="1"/>
  <c r="G24"/>
  <c r="G23"/>
  <c r="G18" l="1"/>
  <c r="G17"/>
  <c r="G13"/>
  <c r="G16" l="1"/>
  <c r="A79" i="28" l="1"/>
  <c r="A78"/>
  <c r="A75"/>
  <c r="A74"/>
  <c r="A73"/>
  <c r="A72"/>
  <c r="A71"/>
  <c r="A68"/>
  <c r="A67"/>
  <c r="A66"/>
  <c r="A65"/>
  <c r="A64"/>
  <c r="A61"/>
  <c r="A60"/>
  <c r="A59"/>
  <c r="A58"/>
  <c r="A57"/>
  <c r="A54"/>
  <c r="E51"/>
  <c r="A51"/>
  <c r="A50"/>
  <c r="A49"/>
  <c r="D48"/>
  <c r="G7" i="25" s="1"/>
  <c r="A48" i="28"/>
  <c r="E44"/>
  <c r="A44"/>
  <c r="E43"/>
  <c r="A43"/>
  <c r="A40"/>
  <c r="E39"/>
  <c r="A39"/>
  <c r="E38"/>
  <c r="A38"/>
  <c r="A37"/>
  <c r="E36"/>
  <c r="A36"/>
  <c r="E35"/>
  <c r="A35"/>
  <c r="E34"/>
  <c r="A34"/>
  <c r="E33"/>
  <c r="A33"/>
  <c r="E32"/>
  <c r="A32"/>
  <c r="E31"/>
  <c r="A31"/>
  <c r="E30"/>
  <c r="A30"/>
  <c r="E29"/>
  <c r="A29"/>
  <c r="E28"/>
  <c r="A28"/>
  <c r="E27"/>
  <c r="A27"/>
  <c r="E26"/>
  <c r="A26"/>
  <c r="E25"/>
  <c r="A25"/>
  <c r="A24"/>
  <c r="A23"/>
  <c r="E22"/>
  <c r="A22"/>
  <c r="E21"/>
  <c r="A21"/>
  <c r="E20"/>
  <c r="A20"/>
  <c r="E19"/>
  <c r="A19"/>
  <c r="E15"/>
  <c r="A15"/>
  <c r="A12"/>
  <c r="A11"/>
  <c r="A10"/>
  <c r="A9"/>
  <c r="A8"/>
  <c r="A7"/>
  <c r="A6"/>
  <c r="A39" i="23"/>
  <c r="A36"/>
  <c r="A40" i="27" l="1"/>
  <c r="A37"/>
  <c r="A24"/>
  <c r="F18" i="25" l="1"/>
  <c r="A1"/>
  <c r="F25"/>
  <c r="F24"/>
  <c r="F23"/>
  <c r="F17"/>
  <c r="F16"/>
  <c r="F13"/>
  <c r="F11"/>
  <c r="F10"/>
  <c r="A77" i="27"/>
  <c r="A76"/>
  <c r="A73"/>
  <c r="A72"/>
  <c r="A71"/>
  <c r="A70"/>
  <c r="A69"/>
  <c r="A66"/>
  <c r="A65"/>
  <c r="A64"/>
  <c r="A63"/>
  <c r="A62"/>
  <c r="A59"/>
  <c r="A58"/>
  <c r="A57"/>
  <c r="A56"/>
  <c r="A55"/>
  <c r="A52"/>
  <c r="E49"/>
  <c r="A49"/>
  <c r="A48"/>
  <c r="A47"/>
  <c r="A46"/>
  <c r="E42"/>
  <c r="A42"/>
  <c r="E41"/>
  <c r="A41"/>
  <c r="E39"/>
  <c r="A39"/>
  <c r="E38"/>
  <c r="A38"/>
  <c r="E36"/>
  <c r="A36"/>
  <c r="E35"/>
  <c r="A35"/>
  <c r="E34"/>
  <c r="A34"/>
  <c r="E33"/>
  <c r="A33"/>
  <c r="E32"/>
  <c r="A32"/>
  <c r="E31"/>
  <c r="A31"/>
  <c r="E30"/>
  <c r="A30"/>
  <c r="E29"/>
  <c r="A29"/>
  <c r="E28"/>
  <c r="A28"/>
  <c r="E27"/>
  <c r="A27"/>
  <c r="E26"/>
  <c r="A26"/>
  <c r="E25"/>
  <c r="A25"/>
  <c r="A23"/>
  <c r="E22"/>
  <c r="A22"/>
  <c r="E21"/>
  <c r="A21"/>
  <c r="E20"/>
  <c r="A20"/>
  <c r="E19"/>
  <c r="A19"/>
  <c r="E15"/>
  <c r="A15"/>
  <c r="A12"/>
  <c r="A11"/>
  <c r="A10"/>
  <c r="A9"/>
  <c r="A8"/>
  <c r="A7"/>
  <c r="A6"/>
  <c r="E13" i="25"/>
  <c r="C18" i="26" l="1"/>
  <c r="A51" i="23" l="1"/>
  <c r="A12"/>
  <c r="H25" i="25" l="1"/>
  <c r="E25"/>
  <c r="H24"/>
  <c r="E24"/>
  <c r="H23"/>
  <c r="E23"/>
  <c r="E11" l="1"/>
  <c r="H11"/>
  <c r="G11"/>
  <c r="H10"/>
  <c r="G10"/>
  <c r="E10"/>
  <c r="A76" i="23" l="1"/>
  <c r="A75"/>
  <c r="A72"/>
  <c r="A71"/>
  <c r="A70"/>
  <c r="A69"/>
  <c r="A68"/>
  <c r="A65"/>
  <c r="A64"/>
  <c r="A63"/>
  <c r="A62"/>
  <c r="A61"/>
  <c r="A58"/>
  <c r="A57"/>
  <c r="A56"/>
  <c r="A55"/>
  <c r="A54"/>
  <c r="A48"/>
  <c r="A47"/>
  <c r="A46"/>
  <c r="A45"/>
  <c r="A41"/>
  <c r="A40"/>
  <c r="A38"/>
  <c r="A37"/>
  <c r="A35"/>
  <c r="A34"/>
  <c r="A33"/>
  <c r="A32"/>
  <c r="A31"/>
  <c r="A30"/>
  <c r="A29"/>
  <c r="A28"/>
  <c r="A27"/>
  <c r="A26"/>
  <c r="A25"/>
  <c r="A24"/>
  <c r="A23"/>
  <c r="A22"/>
  <c r="A21"/>
  <c r="A20"/>
  <c r="A19"/>
  <c r="A15"/>
  <c r="A11"/>
  <c r="A10"/>
  <c r="A9"/>
  <c r="A8"/>
  <c r="A7"/>
  <c r="A6"/>
  <c r="H17" i="25" l="1"/>
  <c r="E17" l="1"/>
  <c r="C23" i="26" l="1"/>
  <c r="C15"/>
  <c r="C10"/>
  <c r="B10"/>
  <c r="A10"/>
  <c r="C9"/>
  <c r="A9"/>
  <c r="E48" i="23"/>
  <c r="C11" i="26" l="1"/>
  <c r="C48" i="28" s="1"/>
  <c r="E48" s="1"/>
  <c r="E41" i="23"/>
  <c r="E40"/>
  <c r="E38"/>
  <c r="E37"/>
  <c r="E35"/>
  <c r="E34"/>
  <c r="E33"/>
  <c r="E32"/>
  <c r="E31"/>
  <c r="E30"/>
  <c r="E29"/>
  <c r="E28"/>
  <c r="E27"/>
  <c r="E26"/>
  <c r="E25"/>
  <c r="E24"/>
  <c r="E22"/>
  <c r="E21"/>
  <c r="E20"/>
  <c r="E19"/>
  <c r="C24" i="26" l="1"/>
  <c r="C46" i="27"/>
  <c r="D46" s="1"/>
  <c r="C45" i="23"/>
  <c r="D45" s="1"/>
  <c r="C16" i="26"/>
  <c r="C17" s="1"/>
  <c r="C19" s="1"/>
  <c r="C49" i="28" s="1"/>
  <c r="D49" s="1"/>
  <c r="E15" i="23"/>
  <c r="H18" i="25"/>
  <c r="E18"/>
  <c r="H15"/>
  <c r="G15"/>
  <c r="F15"/>
  <c r="E15"/>
  <c r="H12"/>
  <c r="G12"/>
  <c r="F12"/>
  <c r="E12"/>
  <c r="E49" i="28" l="1"/>
  <c r="G8" i="25"/>
  <c r="C25" i="26"/>
  <c r="C26" s="1"/>
  <c r="C50" i="28" s="1"/>
  <c r="D50" s="1"/>
  <c r="C47" i="27"/>
  <c r="D47" s="1"/>
  <c r="C46" i="23"/>
  <c r="D46" s="1"/>
  <c r="E46" s="1"/>
  <c r="H7" i="25"/>
  <c r="E7"/>
  <c r="E46" i="27"/>
  <c r="F7" i="25"/>
  <c r="E16"/>
  <c r="E50" i="28" l="1"/>
  <c r="G9" i="25"/>
  <c r="H8"/>
  <c r="E8"/>
  <c r="C48" i="27"/>
  <c r="D48" s="1"/>
  <c r="C47" i="23"/>
  <c r="D47" s="1"/>
  <c r="E47" i="27"/>
  <c r="F8" i="25"/>
  <c r="E45" i="23"/>
  <c r="E47" l="1"/>
  <c r="H9" i="25"/>
  <c r="E9"/>
  <c r="E20" s="1"/>
  <c r="E48" i="27"/>
  <c r="F9" i="25"/>
  <c r="F20" s="1"/>
  <c r="H16"/>
  <c r="H20" s="1"/>
  <c r="G20"/>
  <c r="C79" i="28" s="1"/>
  <c r="C77" i="27" l="1"/>
  <c r="C76" i="23"/>
</calcChain>
</file>

<file path=xl/sharedStrings.xml><?xml version="1.0" encoding="utf-8"?>
<sst xmlns="http://schemas.openxmlformats.org/spreadsheetml/2006/main" count="319" uniqueCount="163">
  <si>
    <t>Dauerhaft nicht beeinflussbarer Kostenanteil</t>
  </si>
  <si>
    <t>Vorübergehend nicht beeinflussbarer Kostenanteil</t>
  </si>
  <si>
    <t>Beeinflussbarer Kostenanteil (= ineffiziente Kosten)</t>
  </si>
  <si>
    <t>Regulierungsformel</t>
  </si>
  <si>
    <t>dabei ist:</t>
  </si>
  <si>
    <t>dauerhaft nicht beeinflussbarer Kostenanteil</t>
  </si>
  <si>
    <t>(§ 11 Abs. 2 ARegV)</t>
  </si>
  <si>
    <t>(§ 11 Abs. 3 ARegV)</t>
  </si>
  <si>
    <t>(§ 11 Abs. 4 ARegV)</t>
  </si>
  <si>
    <t>Verteilungsfaktor für den Abbau der Ineffizienzen</t>
  </si>
  <si>
    <t>(§ 16 Abs. 1 ARegV)</t>
  </si>
  <si>
    <t>Verbraucherpreisgesamtindex</t>
  </si>
  <si>
    <t>(§ 8 ARegV)</t>
  </si>
  <si>
    <t>Verbraucherpreisgesamtindex des Basisjahres</t>
  </si>
  <si>
    <t>(§ 9 Abs. 2 ARegV)</t>
  </si>
  <si>
    <t>Erweiterungsfaktor</t>
  </si>
  <si>
    <t>(§ 10 Abs. 1 ARegV)</t>
  </si>
  <si>
    <t>Qualitätselement</t>
  </si>
  <si>
    <t>(§ 19 Abs. 1 ARegV)</t>
  </si>
  <si>
    <t>enthaltene Ansätze (vgl. § 5 Abs. 1 ARegV)</t>
  </si>
  <si>
    <t>(§ 11 Abs. 2 Nr. 4 ARegV)</t>
  </si>
  <si>
    <t>Anmerkungen</t>
  </si>
  <si>
    <t>1.</t>
  </si>
  <si>
    <t>2.</t>
  </si>
  <si>
    <t>3.</t>
  </si>
  <si>
    <t>Eine Anpassung der Erlösobergrenze hat durch den Netzbetreiber nach Maßgabe des § 4 Abs. 3 ARegV zu erfolgen.</t>
  </si>
  <si>
    <t>4.</t>
  </si>
  <si>
    <t>Eine Anpassung der Erlösobergrenze kann auf Antrag des Netzbetreibers nach Maßgabe von § 4 Abs. 4 ARegV durch die LRegB erfolgen.</t>
  </si>
  <si>
    <r>
      <t>Q</t>
    </r>
    <r>
      <rPr>
        <vertAlign val="subscript"/>
        <sz val="12"/>
        <rFont val="Arial"/>
        <family val="2"/>
      </rPr>
      <t>t</t>
    </r>
  </si>
  <si>
    <r>
      <t>EF</t>
    </r>
    <r>
      <rPr>
        <vertAlign val="subscript"/>
        <sz val="12"/>
        <rFont val="Arial"/>
        <family val="2"/>
      </rPr>
      <t>t</t>
    </r>
  </si>
  <si>
    <r>
      <t>PF</t>
    </r>
    <r>
      <rPr>
        <vertAlign val="subscript"/>
        <sz val="12"/>
        <rFont val="Arial"/>
        <family val="2"/>
      </rPr>
      <t>t</t>
    </r>
  </si>
  <si>
    <r>
      <t>VPI</t>
    </r>
    <r>
      <rPr>
        <vertAlign val="subscript"/>
        <sz val="12"/>
        <rFont val="Arial"/>
        <family val="2"/>
      </rPr>
      <t>0</t>
    </r>
  </si>
  <si>
    <r>
      <t>V</t>
    </r>
    <r>
      <rPr>
        <vertAlign val="subscript"/>
        <sz val="12"/>
        <rFont val="Arial"/>
        <family val="2"/>
      </rPr>
      <t>t</t>
    </r>
  </si>
  <si>
    <r>
      <t>KA</t>
    </r>
    <r>
      <rPr>
        <vertAlign val="subscript"/>
        <sz val="12"/>
        <rFont val="Arial"/>
        <family val="2"/>
      </rPr>
      <t>b,0</t>
    </r>
  </si>
  <si>
    <r>
      <t>KA</t>
    </r>
    <r>
      <rPr>
        <vertAlign val="subscript"/>
        <sz val="12"/>
        <rFont val="Arial"/>
        <family val="2"/>
      </rPr>
      <t>vnb,0</t>
    </r>
  </si>
  <si>
    <r>
      <t>KA</t>
    </r>
    <r>
      <rPr>
        <vertAlign val="subscript"/>
        <sz val="12"/>
        <rFont val="Arial"/>
        <family val="2"/>
      </rPr>
      <t>dnb,t</t>
    </r>
  </si>
  <si>
    <r>
      <t>EO</t>
    </r>
    <r>
      <rPr>
        <b/>
        <vertAlign val="subscript"/>
        <sz val="18"/>
        <rFont val="Arial"/>
        <family val="2"/>
      </rPr>
      <t>t</t>
    </r>
  </si>
  <si>
    <r>
      <t>VPI</t>
    </r>
    <r>
      <rPr>
        <vertAlign val="subscript"/>
        <sz val="12"/>
        <rFont val="Arial"/>
        <family val="2"/>
      </rPr>
      <t>t</t>
    </r>
  </si>
  <si>
    <t>beeinflussbarer Kostenanteil (= ineffiziente Kosten)</t>
  </si>
  <si>
    <t>genereller sektoraler Produktivitätsfaktor</t>
  </si>
  <si>
    <t>Daten zum Netzbetreiber</t>
  </si>
  <si>
    <t>Firma des Netzbetreibers</t>
  </si>
  <si>
    <t>Netzbetreibernummer bei der LRegB</t>
  </si>
  <si>
    <t>Verantwortliche Person für die Richtigkeit und Vollständigkeit</t>
  </si>
  <si>
    <t>Telefonnummer der verantwortlichen Person</t>
  </si>
  <si>
    <t>Anpassung der Erlösobergrenze nach § 4 Abs. 3 Nr. 1 ARegV</t>
  </si>
  <si>
    <t>Auszufüllen durch den Netzbetreiber</t>
  </si>
  <si>
    <t>Berechnung durch Programm bzw. nicht auszufüllen</t>
  </si>
  <si>
    <t>Hinweise:</t>
  </si>
  <si>
    <t>Teilnahme am vereinfachten Verfahren gemäß § 24 ARegV [Ja/Nein]</t>
  </si>
  <si>
    <t>Kosten für erforderliche Inanspruchnahme vorgelagerter Netzebenen</t>
  </si>
  <si>
    <t>gemäß Netzbetreiber</t>
  </si>
  <si>
    <t>Für die angepassten Ansätze sind die Berechnungen nachvollziehbar darzulegen und ggf. geeignete Nachweise vorzulegen.</t>
  </si>
  <si>
    <t>E-Mailadresse der verantwortlichen Person</t>
  </si>
  <si>
    <t>Version des Erhebungsbogens</t>
  </si>
  <si>
    <t>Kostenanteile in der Erlösobergrenze</t>
  </si>
  <si>
    <r>
      <t>VK</t>
    </r>
    <r>
      <rPr>
        <vertAlign val="subscript"/>
        <sz val="12"/>
        <rFont val="Arial"/>
        <family val="2"/>
      </rPr>
      <t>t</t>
    </r>
  </si>
  <si>
    <t>volatiler Kostenanteile</t>
  </si>
  <si>
    <t>(§ 11 Abs. 5 ARegV)</t>
  </si>
  <si>
    <r>
      <t>VK</t>
    </r>
    <r>
      <rPr>
        <vertAlign val="subscript"/>
        <sz val="12"/>
        <rFont val="Arial"/>
        <family val="2"/>
      </rPr>
      <t>0</t>
    </r>
  </si>
  <si>
    <t>volatiler Kostenanteil des Basisjahres</t>
  </si>
  <si>
    <r>
      <t xml:space="preserve">Der ausgefüllte Erhebungsbogen ist der LRegB in elektronischer (per CD/DVD oder E-Mail) </t>
    </r>
    <r>
      <rPr>
        <b/>
        <u/>
        <sz val="12"/>
        <rFont val="Arial"/>
        <family val="2"/>
      </rPr>
      <t>und</t>
    </r>
    <r>
      <rPr>
        <sz val="12"/>
        <rFont val="Arial"/>
        <family val="2"/>
      </rPr>
      <t xml:space="preserve"> in Schriftform vorzulegen.
Bei elektronischer Übermittlung per E-Mail bitte die E-Mailadresse LRegB@um.bwl.de verwenden.</t>
    </r>
  </si>
  <si>
    <t>Erweiterungsfaktor für das Kalenderjahr 2014</t>
  </si>
  <si>
    <t>Erweiterungsfaktor für das Kalenderjahr 2015</t>
  </si>
  <si>
    <t>Erweiterungsfaktor für das Kalenderjahr 2016</t>
  </si>
  <si>
    <t>Erweiterungsfaktor für das Kalenderjahr 2017</t>
  </si>
  <si>
    <r>
      <t>EO</t>
    </r>
    <r>
      <rPr>
        <vertAlign val="subscript"/>
        <sz val="24"/>
        <rFont val="Arial"/>
        <family val="2"/>
      </rPr>
      <t>t</t>
    </r>
    <r>
      <rPr>
        <sz val="24"/>
        <rFont val="Arial"/>
        <family val="2"/>
      </rPr>
      <t xml:space="preserve"> = KA</t>
    </r>
    <r>
      <rPr>
        <vertAlign val="subscript"/>
        <sz val="24"/>
        <rFont val="Arial"/>
        <family val="2"/>
      </rPr>
      <t>dnb,t</t>
    </r>
    <r>
      <rPr>
        <sz val="24"/>
        <rFont val="Arial"/>
        <family val="2"/>
      </rPr>
      <t xml:space="preserve"> + (KA</t>
    </r>
    <r>
      <rPr>
        <vertAlign val="subscript"/>
        <sz val="24"/>
        <rFont val="Arial"/>
        <family val="2"/>
      </rPr>
      <t>vnb,0</t>
    </r>
    <r>
      <rPr>
        <sz val="24"/>
        <rFont val="Arial"/>
        <family val="2"/>
      </rPr>
      <t xml:space="preserve"> + (1 - V</t>
    </r>
    <r>
      <rPr>
        <vertAlign val="subscript"/>
        <sz val="24"/>
        <rFont val="Arial"/>
        <family val="2"/>
      </rPr>
      <t>t</t>
    </r>
    <r>
      <rPr>
        <sz val="24"/>
        <rFont val="Arial"/>
        <family val="2"/>
      </rPr>
      <t>) x KA</t>
    </r>
    <r>
      <rPr>
        <vertAlign val="subscript"/>
        <sz val="24"/>
        <rFont val="Arial"/>
        <family val="2"/>
      </rPr>
      <t>b,0</t>
    </r>
    <r>
      <rPr>
        <sz val="24"/>
        <rFont val="Arial"/>
        <family val="2"/>
      </rPr>
      <t>) x (VPI</t>
    </r>
    <r>
      <rPr>
        <vertAlign val="subscript"/>
        <sz val="24"/>
        <rFont val="Arial"/>
        <family val="2"/>
      </rPr>
      <t>t</t>
    </r>
    <r>
      <rPr>
        <sz val="24"/>
        <rFont val="Arial"/>
        <family val="2"/>
      </rPr>
      <t xml:space="preserve"> / VPI</t>
    </r>
    <r>
      <rPr>
        <vertAlign val="subscript"/>
        <sz val="24"/>
        <rFont val="Arial"/>
        <family val="2"/>
      </rPr>
      <t>0</t>
    </r>
    <r>
      <rPr>
        <sz val="24"/>
        <rFont val="Arial"/>
        <family val="2"/>
      </rPr>
      <t xml:space="preserve"> - PF</t>
    </r>
    <r>
      <rPr>
        <vertAlign val="subscript"/>
        <sz val="24"/>
        <rFont val="Arial"/>
        <family val="2"/>
      </rPr>
      <t>t</t>
    </r>
    <r>
      <rPr>
        <sz val="24"/>
        <rFont val="Arial"/>
        <family val="2"/>
      </rPr>
      <t>) x EF</t>
    </r>
    <r>
      <rPr>
        <vertAlign val="subscript"/>
        <sz val="24"/>
        <rFont val="Arial"/>
        <family val="2"/>
      </rPr>
      <t>t</t>
    </r>
    <r>
      <rPr>
        <sz val="24"/>
        <rFont val="Arial"/>
        <family val="2"/>
      </rPr>
      <t xml:space="preserve"> + Q</t>
    </r>
    <r>
      <rPr>
        <vertAlign val="subscript"/>
        <sz val="24"/>
        <rFont val="Arial"/>
        <family val="2"/>
      </rPr>
      <t>t</t>
    </r>
    <r>
      <rPr>
        <sz val="24"/>
        <rFont val="Arial"/>
        <family val="2"/>
      </rPr>
      <t xml:space="preserve"> + (VK</t>
    </r>
    <r>
      <rPr>
        <vertAlign val="subscript"/>
        <sz val="24"/>
        <rFont val="Arial"/>
        <family val="2"/>
      </rPr>
      <t>t</t>
    </r>
    <r>
      <rPr>
        <sz val="24"/>
        <rFont val="Arial"/>
        <family val="2"/>
      </rPr>
      <t xml:space="preserve"> - VK</t>
    </r>
    <r>
      <rPr>
        <vertAlign val="subscript"/>
        <sz val="24"/>
        <rFont val="Arial"/>
        <family val="2"/>
      </rPr>
      <t>0</t>
    </r>
    <r>
      <rPr>
        <sz val="24"/>
        <rFont val="Arial"/>
        <family val="2"/>
      </rPr>
      <t>) + S</t>
    </r>
    <r>
      <rPr>
        <vertAlign val="subscript"/>
        <sz val="24"/>
        <rFont val="Arial"/>
        <family val="2"/>
      </rPr>
      <t>t</t>
    </r>
  </si>
  <si>
    <r>
      <t>S</t>
    </r>
    <r>
      <rPr>
        <vertAlign val="subscript"/>
        <sz val="12"/>
        <rFont val="Arial"/>
        <family val="2"/>
      </rPr>
      <t>t</t>
    </r>
  </si>
  <si>
    <t>Saldo des Regulierungskontos</t>
  </si>
  <si>
    <t>(§ 5 Abs. 4 ARegV)</t>
  </si>
  <si>
    <t>Erlösobergrenze</t>
  </si>
  <si>
    <t>Das Qualitätselement findet im vereinfachten Verfahren gemäß § 24 Abs. 3 ARegV keine Anwendung.</t>
  </si>
  <si>
    <t>Nr. 1 gesetzliche Abnahme- und Vergütungspflichten</t>
  </si>
  <si>
    <t>Nr. 2 Konzessionsabgaben</t>
  </si>
  <si>
    <t>Nr. 3 Betriebssteuern</t>
  </si>
  <si>
    <t>Nr. 4 erforderliche Inanspruchnahme vorgelagerter Netzebenen</t>
  </si>
  <si>
    <t>Nr. 6 genehmigte Investitionsmaßnahmen nach § 23 ARegV</t>
  </si>
  <si>
    <t>Nr. 6a. Auflösungsbetrag des Abzugsbetrags nach § 23 Abs. 2a ARegV</t>
  </si>
  <si>
    <t xml:space="preserve">Nr. 7 Mehrkosten für die Errichtung, den Betrieb und die Änderungen von Erdkabeln </t>
  </si>
  <si>
    <t>Nr. 8 vermiedene Netzentgelte</t>
  </si>
  <si>
    <t>Nr. 8a. Entgelte für vermiedene Netzkosten</t>
  </si>
  <si>
    <t>Nr. 8b. Zahlungen an Städte und Gemeinden nach Maßgabe von § 5 Abs. 4 StromNEV</t>
  </si>
  <si>
    <t>Nr. 10 Betriebs- und Personalratstätigkeit</t>
  </si>
  <si>
    <t>Nr. 11 Berufsausbildung und Weiterbildung</t>
  </si>
  <si>
    <t>Nr. 11 Betriebskindertagesstätten</t>
  </si>
  <si>
    <t>Nr. 12 pauschalierter Investitionszuschlag</t>
  </si>
  <si>
    <t>Nr. 13 Auflösung von Netzanschlusskostenbeiträgen und Baukostenzuschüssen</t>
  </si>
  <si>
    <t>Nr. 14 dem bundesweiten Ausgleichsmechanismus nach § 2 Abs. 4 EnLAG</t>
  </si>
  <si>
    <t>Satz 3 verfahrenswirksame Regulierung - Gas</t>
  </si>
  <si>
    <t>Anpassung der Erlösobergrenze nach § 4 Abs. 3 Nr. 2 i.V.m. § 11 Abs. 2 ARegV</t>
  </si>
  <si>
    <t>Saldo des Regulierungskontos für das Kalenderjahr 2017</t>
  </si>
  <si>
    <t>Saldo des Regulierungskontos für das Kalenderjahr 2016</t>
  </si>
  <si>
    <t>Saldo des Regulierungskontos für das Kalenderjahr 2015</t>
  </si>
  <si>
    <t>Saldo des Regulierungskontos für das Kalenderjahr 2014</t>
  </si>
  <si>
    <t>Sofern keine Teilnahme am vereinfachten Verfahren:
Höhe der dauerhaft nicht beeinflussbare Kosten lt. Anhörungsschreiben</t>
  </si>
  <si>
    <r>
      <t>Dauerhaft nicht beeinflussbarer Kostenanteil (KA</t>
    </r>
    <r>
      <rPr>
        <b/>
        <vertAlign val="subscript"/>
        <sz val="12"/>
        <rFont val="Arial"/>
        <family val="2"/>
      </rPr>
      <t>dnb,t</t>
    </r>
    <r>
      <rPr>
        <b/>
        <sz val="12"/>
        <rFont val="Arial"/>
        <family val="2"/>
      </rPr>
      <t>) nach § 11 Abs. 2 ARegV</t>
    </r>
  </si>
  <si>
    <r>
      <t>Vorübergehend nicht beeinflussbarer Kostenanteil (= effiziente Kosten; KA</t>
    </r>
    <r>
      <rPr>
        <b/>
        <vertAlign val="subscript"/>
        <sz val="12"/>
        <rFont val="Arial"/>
        <family val="2"/>
      </rPr>
      <t>vnb,t</t>
    </r>
    <r>
      <rPr>
        <b/>
        <sz val="12"/>
        <rFont val="Arial"/>
        <family val="2"/>
      </rPr>
      <t>) nach § 11 Abs. 3 ARegV</t>
    </r>
  </si>
  <si>
    <t>Ausgangsniveau der Erlösobergrenze</t>
  </si>
  <si>
    <t>abzüglich dauerhaft nicht beeinflussbarer Kostenanteil</t>
  </si>
  <si>
    <t>-</t>
  </si>
  <si>
    <t>Zwischensumme (= beeinflussbare Kosten)</t>
  </si>
  <si>
    <t>x</t>
  </si>
  <si>
    <r>
      <t>Beeinflussbarer Kostenanteil (= ineffiziente Kosten; KA</t>
    </r>
    <r>
      <rPr>
        <b/>
        <vertAlign val="subscript"/>
        <sz val="12"/>
        <rFont val="Arial"/>
        <family val="2"/>
      </rPr>
      <t>b</t>
    </r>
    <r>
      <rPr>
        <b/>
        <sz val="12"/>
        <rFont val="Arial"/>
        <family val="2"/>
      </rPr>
      <t>) nach § 11 Abs. 4 ARegV</t>
    </r>
  </si>
  <si>
    <t>abzüglich vorübergehend nicht beeinflussbarer Kostenanteil</t>
  </si>
  <si>
    <t>vorübergehend nicht beeinflussbarer Kostenanteil (= effiziente Kosten)</t>
  </si>
  <si>
    <t>Effizienzwert</t>
  </si>
  <si>
    <r>
      <t>Erweiterungsfaktor gemäß Genehmigung der LRegB (EF</t>
    </r>
    <r>
      <rPr>
        <b/>
        <vertAlign val="subscript"/>
        <sz val="18"/>
        <rFont val="Arial"/>
        <family val="2"/>
      </rPr>
      <t>t</t>
    </r>
    <r>
      <rPr>
        <b/>
        <sz val="18"/>
        <rFont val="Arial"/>
        <family val="2"/>
      </rPr>
      <t>)</t>
    </r>
  </si>
  <si>
    <t>gemäß Berechnungsprogramm der LRegB (siehe Tabellenblatt 'Erlösobergrenzen')</t>
  </si>
  <si>
    <t>Sofern keine Teilnahme am vereinfachten Verfahren:
Effizienzwert lt. Anhörungsschreiben</t>
  </si>
  <si>
    <t>Saldo des Regulierungskontos für das Kalenderjahr 2018</t>
  </si>
  <si>
    <t>Qualitätselement für das Kalenderjahr 2014</t>
  </si>
  <si>
    <t>Qualitätselement für das Kalenderjahr 2015</t>
  </si>
  <si>
    <t>Qualitätselement für das Kalenderjahr 2016</t>
  </si>
  <si>
    <t>Qualitätselement für das Kalenderjahr 2017</t>
  </si>
  <si>
    <t>Qualitätselement für das Kalenderjahr 2018</t>
  </si>
  <si>
    <t>Erweiterungsfaktor für das Kalenderjahr 2018</t>
  </si>
  <si>
    <t>(§ 11 Abs. 2 Nr. 5 ARegV)</t>
  </si>
  <si>
    <t>(§ 11 Abs. 2 Nr. 8 ARegV)</t>
  </si>
  <si>
    <t>Nr. 5 Nachrüstung von Wechselrichtern nach § 10 Abs. 1 SysStabV</t>
  </si>
  <si>
    <t>Kosten der Nachrüstung von Wechselrichtern nach § 10 Abs. 1 SysStabV</t>
  </si>
  <si>
    <t>Kosten für vermiedene Netzentgelte</t>
  </si>
  <si>
    <t>Teilnahme an der freiwilligen Selbstverpflichtung BW [Ja/Nein]</t>
  </si>
  <si>
    <t>bei Teilnahme an der freiwilligen Selbstverpflichtung BW zur Verlustenergie</t>
  </si>
  <si>
    <t>(bereinigter) Effizienzwert gemäß § 15 Abs. 1 ARegV</t>
  </si>
  <si>
    <t>Sofern der angepasste Ansatz nicht 105,7 beträgt, sind nähere Erläuterungen zum Ansatz notwendig.</t>
  </si>
  <si>
    <r>
      <t>Saldo des Regulierungskontos (S</t>
    </r>
    <r>
      <rPr>
        <b/>
        <vertAlign val="subscript"/>
        <sz val="18"/>
        <rFont val="Arial"/>
        <family val="2"/>
      </rPr>
      <t>t</t>
    </r>
    <r>
      <rPr>
        <b/>
        <sz val="18"/>
        <rFont val="Arial"/>
        <family val="2"/>
      </rPr>
      <t>)</t>
    </r>
  </si>
  <si>
    <r>
      <t>Qualitätselement (Q</t>
    </r>
    <r>
      <rPr>
        <b/>
        <vertAlign val="subscript"/>
        <sz val="18"/>
        <rFont val="Arial"/>
        <family val="2"/>
      </rPr>
      <t>t</t>
    </r>
    <r>
      <rPr>
        <b/>
        <sz val="18"/>
        <rFont val="Arial"/>
        <family val="2"/>
      </rPr>
      <t>)</t>
    </r>
  </si>
  <si>
    <t>angepasster Ansatz 2015</t>
  </si>
  <si>
    <t xml:space="preserve">Erhebungsbogen gemäß § 28 Nr. 1 ARegV (Strom)
(Anpassung der Erlösobergrenze 2015; ohne Festlegung)
nach Ziffer II. 2b) des Rundschreibens 2014/03 der LRegB </t>
  </si>
  <si>
    <t>angepasste Erlösobergrenze für das Kalenderjahr 2015</t>
  </si>
  <si>
    <t>Ermittlung der Kostenanteile</t>
  </si>
  <si>
    <t>Netzkosten lt. Anhörungsschreiben oder angepasste Erlösobergrenze 2013</t>
  </si>
  <si>
    <t>Ansatz lt. Anhörung
oder angepasste EO 2013</t>
  </si>
  <si>
    <t>Verbraucherpreisgesamtindex für das Kalenderjahr 2015</t>
  </si>
  <si>
    <t>30.09.2014/LRegB BW</t>
  </si>
  <si>
    <t>Sofern der angepasste Ansatz nicht 106,6 beträgt, sind nähere Erläuterungen zum Ansatz notwendig.</t>
  </si>
  <si>
    <t>angepasste Erlösobergrenze für das Kalenderjahr 2016</t>
  </si>
  <si>
    <t>Erhebungsbogen gemäß § 28 Nr. 1 ARegV (Strom)
(Anpassung der Erlösobergrenze 2016; ohne Festlegung)</t>
  </si>
  <si>
    <t>angepasster Ansatz 2016</t>
  </si>
  <si>
    <t>Verbraucherpreisgesamtindex für das Kalenderjahr 2016</t>
  </si>
  <si>
    <t>Der Verbraucherpreisgesamtindex ist nach  Maßgabe des § 4 Abs. 3 Nr. 1 i.V.m. § 8 ARegV seitens des Netzbetreibers anzupassen.</t>
  </si>
  <si>
    <r>
      <t xml:space="preserve">Satz 2 verfahrenswirksame Regulierung - Strom (bei Teilnahme an der freiwilligen Selbstverpflichtung BW zur </t>
    </r>
    <r>
      <rPr>
        <b/>
        <sz val="15"/>
        <rFont val="Arial"/>
        <family val="2"/>
      </rPr>
      <t>Verlustenergie</t>
    </r>
    <r>
      <rPr>
        <sz val="15"/>
        <rFont val="Arial"/>
        <family val="2"/>
      </rPr>
      <t>)</t>
    </r>
  </si>
  <si>
    <t>Nr. 9 betriebliche oder tarifvertragliche Lohnzusatzleistungen</t>
  </si>
  <si>
    <t>Nr. 9 betriebliche oder tarifvertragliche Versorgungsleistungen</t>
  </si>
  <si>
    <t>Nr. 5 Nachrüstung von Anlagen zur Erzeugung von Strom aus erneuerbaren Energien und aus Kraft-Wärme-Kopplung gemäß § 22 SysStabVO</t>
  </si>
  <si>
    <t>Nr. 12a Forschung und Entwicklung nach Maßgabe des § 25 ARegV</t>
  </si>
  <si>
    <t>Nr. 15 dem finanziellen Ausgleich nach § 17d Abs. 7 EnWG</t>
  </si>
  <si>
    <t>02.10.2015/LRegB BW</t>
  </si>
  <si>
    <t>Änderung ggü. Version vom 24.09.2015: Bezug in Zelle C77 angepasst (Erlösobergrenzen F20 anstatt E20)</t>
  </si>
  <si>
    <t>Erhebungsbogen gemäß § 28 Nr. 1 ARegV (Strom)
(Anpassung der Erlösobergrenze 2017; ohne Festlegung)</t>
  </si>
  <si>
    <t>angepasster Ansatz 2017</t>
  </si>
  <si>
    <t>Wert für Zelle C43 in Anpassung 2015, Anpassung 2016 und Anpassung 2017</t>
  </si>
  <si>
    <t>Wert für Zelle C44 in Anpassung 2015, Anpassung 2016 und Anpassung 2017</t>
  </si>
  <si>
    <t>Wert für Zelle C45 in Anpassung 2015, Anpassung 2016 und Anpassung 2017</t>
  </si>
  <si>
    <t>Abweichungen zwischen Ziffer 75. und 76. sind näher zu erläutern.</t>
  </si>
  <si>
    <t>Abweichungen zwischen Ziffer 76. und 77. sind näher zu erläutern.</t>
  </si>
  <si>
    <t>Nein</t>
  </si>
  <si>
    <t>Nr. 12 Entscheidungen über die grenzüberschreitende Kostenaufteilung</t>
  </si>
  <si>
    <t>Nr. 16 den Vorschriften der Kapazitätsreserve nach §§ 13e Abs. 3, 13h, 13g u. 13k EnWG</t>
  </si>
  <si>
    <t>Nr. 17 Entschädigungen nach § 15 Abs. 1 EEG</t>
  </si>
  <si>
    <t>Abweichungen zwischen Ziffer 78. und 79. sind näher zu erläutern.</t>
  </si>
  <si>
    <t>05.10.2016/LRegB BW</t>
  </si>
  <si>
    <t>Sofern der angepasste Ansatz nicht 106,9 beträgt, sind nähere Erläuterungen zum Ansatz notwendig.</t>
  </si>
</sst>
</file>

<file path=xl/styles.xml><?xml version="1.0" encoding="utf-8"?>
<styleSheet xmlns="http://schemas.openxmlformats.org/spreadsheetml/2006/main">
  <numFmts count="6">
    <numFmt numFmtId="44" formatCode="_-* #,##0.00\ &quot;€&quot;_-;\-* #,##0.00\ &quot;€&quot;_-;_-* &quot;-&quot;??\ &quot;€&quot;_-;_-@_-"/>
    <numFmt numFmtId="164" formatCode="0.000000"/>
    <numFmt numFmtId="165" formatCode="#,##0.0000"/>
    <numFmt numFmtId="166" formatCode="#,##0.0000_ ;\-#,##0.0000\ "/>
    <numFmt numFmtId="167" formatCode="_([$€]* #,##0.00_);_([$€]* \(#,##0.00\);_([$€]* &quot;-&quot;??_);_(@_)"/>
    <numFmt numFmtId="168" formatCode="0.000000%"/>
  </numFmts>
  <fonts count="26">
    <font>
      <sz val="10"/>
      <name val="Arial"/>
    </font>
    <font>
      <sz val="10"/>
      <name val="Arial"/>
      <family val="2"/>
    </font>
    <font>
      <b/>
      <sz val="24"/>
      <name val="Arial"/>
      <family val="2"/>
    </font>
    <font>
      <sz val="12"/>
      <name val="Arial"/>
      <family val="2"/>
    </font>
    <font>
      <b/>
      <sz val="12"/>
      <name val="Arial"/>
      <family val="2"/>
    </font>
    <font>
      <sz val="8"/>
      <name val="Arial"/>
      <family val="2"/>
    </font>
    <font>
      <sz val="8"/>
      <name val="Arial"/>
      <family val="2"/>
    </font>
    <font>
      <b/>
      <u/>
      <sz val="12"/>
      <name val="Arial"/>
      <family val="2"/>
    </font>
    <font>
      <sz val="24"/>
      <name val="Arial"/>
      <family val="2"/>
    </font>
    <font>
      <b/>
      <sz val="18"/>
      <name val="Arial"/>
      <family val="2"/>
    </font>
    <font>
      <sz val="18"/>
      <name val="Arial"/>
      <family val="2"/>
    </font>
    <font>
      <vertAlign val="subscript"/>
      <sz val="12"/>
      <name val="Arial"/>
      <family val="2"/>
    </font>
    <font>
      <vertAlign val="subscript"/>
      <sz val="24"/>
      <name val="Arial"/>
      <family val="2"/>
    </font>
    <font>
      <b/>
      <vertAlign val="subscript"/>
      <sz val="18"/>
      <name val="Arial"/>
      <family val="2"/>
    </font>
    <font>
      <sz val="11"/>
      <name val="Arial"/>
      <family val="2"/>
    </font>
    <font>
      <sz val="15"/>
      <name val="Arial"/>
      <family val="2"/>
    </font>
    <font>
      <sz val="10"/>
      <name val="Arial"/>
      <family val="2"/>
    </font>
    <font>
      <b/>
      <vertAlign val="subscript"/>
      <sz val="12"/>
      <name val="Arial"/>
      <family val="2"/>
    </font>
    <font>
      <sz val="10"/>
      <name val="Helv"/>
    </font>
    <font>
      <sz val="10"/>
      <name val="Courier"/>
      <family val="3"/>
    </font>
    <font>
      <b/>
      <sz val="18"/>
      <color theme="1" tint="0.34998626667073579"/>
      <name val="Arial"/>
      <family val="2"/>
    </font>
    <font>
      <sz val="18"/>
      <color theme="1" tint="0.34998626667073579"/>
      <name val="Arial"/>
      <family val="2"/>
    </font>
    <font>
      <sz val="10"/>
      <color theme="1" tint="0.34998626667073579"/>
      <name val="Arial"/>
      <family val="2"/>
    </font>
    <font>
      <b/>
      <sz val="15"/>
      <name val="Arial"/>
      <family val="2"/>
    </font>
    <font>
      <sz val="12"/>
      <color theme="1" tint="0.499984740745262"/>
      <name val="Arial"/>
      <family val="2"/>
    </font>
    <font>
      <b/>
      <sz val="12"/>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5">
    <xf numFmtId="0" fontId="0" fillId="0" borderId="0"/>
    <xf numFmtId="167" fontId="1" fillId="0" borderId="0" applyFont="0" applyFill="0" applyBorder="0" applyAlignment="0" applyProtection="0"/>
    <xf numFmtId="9" fontId="1" fillId="0" borderId="0" applyFont="0" applyFill="0" applyBorder="0" applyAlignment="0" applyProtection="0"/>
    <xf numFmtId="0" fontId="14" fillId="0" borderId="0"/>
    <xf numFmtId="44" fontId="1" fillId="0" borderId="0" applyFont="0" applyFill="0" applyBorder="0" applyAlignment="0" applyProtection="0"/>
    <xf numFmtId="0" fontId="16" fillId="0" borderId="0"/>
    <xf numFmtId="44" fontId="16" fillId="0" borderId="0" applyFont="0" applyFill="0" applyBorder="0" applyAlignment="0" applyProtection="0"/>
    <xf numFmtId="9" fontId="16" fillId="0" borderId="0" applyFont="0" applyFill="0" applyBorder="0" applyAlignment="0" applyProtection="0"/>
    <xf numFmtId="14" fontId="16" fillId="0" borderId="0"/>
    <xf numFmtId="0" fontId="18" fillId="0" borderId="0"/>
    <xf numFmtId="0" fontId="18" fillId="0" borderId="0"/>
    <xf numFmtId="0" fontId="18" fillId="0" borderId="0"/>
    <xf numFmtId="0" fontId="18" fillId="0" borderId="0"/>
    <xf numFmtId="0" fontId="19" fillId="0" borderId="0"/>
    <xf numFmtId="44" fontId="16" fillId="0" borderId="0" applyFont="0" applyFill="0" applyBorder="0" applyAlignment="0" applyProtection="0"/>
  </cellStyleXfs>
  <cellXfs count="186">
    <xf numFmtId="0" fontId="0" fillId="0" borderId="0" xfId="0"/>
    <xf numFmtId="0" fontId="3" fillId="0" borderId="0" xfId="0" applyFont="1" applyBorder="1"/>
    <xf numFmtId="0" fontId="4" fillId="0" borderId="0" xfId="0" applyFont="1" applyBorder="1"/>
    <xf numFmtId="44" fontId="3" fillId="0" borderId="0" xfId="0" applyNumberFormat="1" applyFont="1" applyBorder="1"/>
    <xf numFmtId="0" fontId="3" fillId="0" borderId="0" xfId="0" applyFont="1" applyFill="1" applyBorder="1"/>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xf>
    <xf numFmtId="49" fontId="2" fillId="0" borderId="0" xfId="0" applyNumberFormat="1" applyFont="1" applyBorder="1" applyAlignment="1">
      <alignment horizontal="center" wrapText="1"/>
    </xf>
    <xf numFmtId="10" fontId="3" fillId="0" borderId="0" xfId="2" applyNumberFormat="1" applyFont="1" applyBorder="1"/>
    <xf numFmtId="4" fontId="4" fillId="0" borderId="0" xfId="0" applyNumberFormat="1" applyFont="1" applyFill="1" applyBorder="1" applyAlignment="1">
      <alignment horizontal="center"/>
    </xf>
    <xf numFmtId="44" fontId="3" fillId="0" borderId="0" xfId="4" applyFont="1" applyBorder="1"/>
    <xf numFmtId="10" fontId="3" fillId="0" borderId="0" xfId="2" applyNumberFormat="1" applyFont="1" applyFill="1" applyBorder="1"/>
    <xf numFmtId="44" fontId="9" fillId="3" borderId="1" xfId="4" applyFont="1" applyFill="1" applyBorder="1"/>
    <xf numFmtId="44" fontId="9" fillId="3" borderId="4" xfId="4" applyFont="1" applyFill="1" applyBorder="1"/>
    <xf numFmtId="44" fontId="9" fillId="3" borderId="7" xfId="4" applyFont="1" applyFill="1" applyBorder="1"/>
    <xf numFmtId="49" fontId="3" fillId="3" borderId="0" xfId="0" applyNumberFormat="1" applyFont="1" applyFill="1" applyBorder="1" applyAlignment="1">
      <alignment vertical="center"/>
    </xf>
    <xf numFmtId="49" fontId="3" fillId="2" borderId="0" xfId="0" applyNumberFormat="1" applyFont="1" applyFill="1" applyBorder="1" applyAlignment="1">
      <alignment vertical="center"/>
    </xf>
    <xf numFmtId="44" fontId="9" fillId="3" borderId="10" xfId="0" applyNumberFormat="1" applyFont="1" applyFill="1" applyBorder="1"/>
    <xf numFmtId="44" fontId="9" fillId="2" borderId="11" xfId="0" applyNumberFormat="1" applyFont="1" applyFill="1" applyBorder="1"/>
    <xf numFmtId="0" fontId="10" fillId="0" borderId="0" xfId="0" applyFont="1" applyBorder="1" applyAlignment="1">
      <alignment vertical="center"/>
    </xf>
    <xf numFmtId="10" fontId="10" fillId="0" borderId="0" xfId="2" applyNumberFormat="1" applyFont="1" applyBorder="1"/>
    <xf numFmtId="0" fontId="10" fillId="0" borderId="0" xfId="0" applyFont="1" applyBorder="1"/>
    <xf numFmtId="44" fontId="9" fillId="0" borderId="0" xfId="0" applyNumberFormat="1" applyFont="1" applyBorder="1"/>
    <xf numFmtId="44" fontId="9" fillId="0" borderId="0" xfId="4" applyFont="1" applyFill="1" applyBorder="1"/>
    <xf numFmtId="0" fontId="4" fillId="0" borderId="0" xfId="0" applyFont="1" applyFill="1" applyBorder="1" applyAlignment="1">
      <alignment vertical="center"/>
    </xf>
    <xf numFmtId="0" fontId="7" fillId="0" borderId="0" xfId="0" applyFont="1" applyBorder="1" applyAlignment="1">
      <alignment vertical="center"/>
    </xf>
    <xf numFmtId="0" fontId="4" fillId="0" borderId="0" xfId="0" applyFont="1" applyBorder="1" applyAlignment="1">
      <alignment horizontal="left" vertical="center" wrapText="1"/>
    </xf>
    <xf numFmtId="49" fontId="3" fillId="0" borderId="0" xfId="0" applyNumberFormat="1"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top" wrapText="1"/>
    </xf>
    <xf numFmtId="44" fontId="9" fillId="3" borderId="12" xfId="0" applyNumberFormat="1" applyFont="1" applyFill="1" applyBorder="1"/>
    <xf numFmtId="44" fontId="9" fillId="3" borderId="11" xfId="0" applyNumberFormat="1" applyFont="1" applyFill="1" applyBorder="1"/>
    <xf numFmtId="49" fontId="9" fillId="0" borderId="0" xfId="0" applyNumberFormat="1" applyFont="1" applyBorder="1" applyAlignment="1">
      <alignment vertical="center"/>
    </xf>
    <xf numFmtId="44" fontId="4" fillId="0" borderId="0" xfId="0" applyNumberFormat="1" applyFont="1" applyBorder="1"/>
    <xf numFmtId="44" fontId="4" fillId="0" borderId="0" xfId="0" applyNumberFormat="1" applyFont="1" applyFill="1" applyBorder="1"/>
    <xf numFmtId="0" fontId="15" fillId="0" borderId="0" xfId="0" applyFont="1" applyBorder="1" applyAlignment="1">
      <alignment vertical="center"/>
    </xf>
    <xf numFmtId="0" fontId="15" fillId="0" borderId="0" xfId="3" applyFont="1" applyFill="1" applyBorder="1" applyAlignment="1" applyProtection="1">
      <alignment horizontal="left" vertical="center" wrapText="1"/>
    </xf>
    <xf numFmtId="0" fontId="15" fillId="0" borderId="0" xfId="3" applyFont="1" applyFill="1" applyBorder="1" applyAlignment="1" applyProtection="1">
      <alignment vertical="center" wrapText="1"/>
    </xf>
    <xf numFmtId="0" fontId="15" fillId="0" borderId="0" xfId="0" applyFont="1" applyAlignment="1">
      <alignment vertical="center"/>
    </xf>
    <xf numFmtId="0" fontId="15" fillId="0" borderId="0" xfId="0" applyFont="1" applyFill="1" applyBorder="1" applyAlignment="1" applyProtection="1">
      <alignment vertical="center" wrapText="1"/>
    </xf>
    <xf numFmtId="49" fontId="4" fillId="0" borderId="0" xfId="0" applyNumberFormat="1" applyFont="1" applyBorder="1" applyAlignment="1">
      <alignment horizontal="center" vertical="center" wrapText="1"/>
    </xf>
    <xf numFmtId="0" fontId="9" fillId="0" borderId="0" xfId="0" applyFont="1" applyBorder="1" applyAlignment="1">
      <alignment wrapText="1"/>
    </xf>
    <xf numFmtId="10" fontId="9" fillId="0" borderId="0" xfId="2" applyNumberFormat="1" applyFont="1" applyFill="1" applyBorder="1"/>
    <xf numFmtId="0" fontId="15" fillId="0" borderId="0" xfId="0" applyFont="1"/>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right" vertical="top"/>
    </xf>
    <xf numFmtId="0" fontId="3" fillId="0" borderId="0" xfId="0" applyFont="1" applyBorder="1" applyAlignment="1">
      <alignment horizontal="left" vertical="center"/>
    </xf>
    <xf numFmtId="166" fontId="9" fillId="2" borderId="12" xfId="0" applyNumberFormat="1" applyFont="1" applyFill="1" applyBorder="1"/>
    <xf numFmtId="166" fontId="9" fillId="2" borderId="11" xfId="0" applyNumberFormat="1" applyFont="1" applyFill="1" applyBorder="1"/>
    <xf numFmtId="0" fontId="15" fillId="0" borderId="15"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Alignment="1">
      <alignment horizontal="center" vertical="center"/>
    </xf>
    <xf numFmtId="44" fontId="3" fillId="0" borderId="0" xfId="0" applyNumberFormat="1" applyFont="1" applyAlignment="1">
      <alignment vertical="center"/>
    </xf>
    <xf numFmtId="44" fontId="10" fillId="0" borderId="0" xfId="0" applyNumberFormat="1" applyFont="1" applyBorder="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4" fontId="9" fillId="2" borderId="16" xfId="0" applyNumberFormat="1" applyFont="1" applyFill="1" applyBorder="1" applyAlignment="1">
      <alignment horizontal="center"/>
    </xf>
    <xf numFmtId="44" fontId="9" fillId="3" borderId="5" xfId="4" applyFont="1" applyFill="1" applyBorder="1"/>
    <xf numFmtId="44" fontId="9" fillId="3" borderId="2" xfId="4" applyFont="1" applyFill="1" applyBorder="1"/>
    <xf numFmtId="10" fontId="3" fillId="2" borderId="3" xfId="2" applyNumberFormat="1" applyFont="1" applyFill="1" applyBorder="1" applyAlignment="1">
      <alignment horizontal="right"/>
    </xf>
    <xf numFmtId="10" fontId="3" fillId="2" borderId="6" xfId="2" applyNumberFormat="1" applyFont="1" applyFill="1" applyBorder="1" applyAlignment="1">
      <alignment horizontal="right"/>
    </xf>
    <xf numFmtId="10" fontId="3" fillId="2" borderId="9" xfId="2" applyNumberFormat="1" applyFont="1" applyFill="1" applyBorder="1" applyAlignment="1">
      <alignment horizontal="right"/>
    </xf>
    <xf numFmtId="4" fontId="9" fillId="4" borderId="20" xfId="0" applyNumberFormat="1" applyFont="1" applyFill="1" applyBorder="1" applyAlignment="1">
      <alignment horizontal="center"/>
    </xf>
    <xf numFmtId="10" fontId="3" fillId="2" borderId="14" xfId="2" applyNumberFormat="1" applyFont="1" applyFill="1" applyBorder="1"/>
    <xf numFmtId="0" fontId="9" fillId="5" borderId="16" xfId="0" applyFont="1" applyFill="1" applyBorder="1" applyAlignment="1">
      <alignment vertical="center"/>
    </xf>
    <xf numFmtId="0" fontId="9" fillId="5" borderId="17" xfId="0" applyFont="1" applyFill="1" applyBorder="1" applyAlignment="1">
      <alignment vertical="center"/>
    </xf>
    <xf numFmtId="44" fontId="9" fillId="2" borderId="5" xfId="0" applyNumberFormat="1" applyFont="1" applyFill="1" applyBorder="1"/>
    <xf numFmtId="44" fontId="9" fillId="2" borderId="2" xfId="0" applyNumberFormat="1" applyFont="1" applyFill="1" applyBorder="1"/>
    <xf numFmtId="44" fontId="9" fillId="0" borderId="0" xfId="0" applyNumberFormat="1" applyFont="1" applyFill="1" applyBorder="1"/>
    <xf numFmtId="0" fontId="3" fillId="0" borderId="0" xfId="5" applyFont="1"/>
    <xf numFmtId="0" fontId="3" fillId="0" borderId="0" xfId="5" applyFont="1" applyBorder="1" applyAlignment="1">
      <alignment vertical="center"/>
    </xf>
    <xf numFmtId="0" fontId="3" fillId="0" borderId="0" xfId="5" applyFont="1" applyBorder="1"/>
    <xf numFmtId="44" fontId="4" fillId="3" borderId="10" xfId="5" applyNumberFormat="1" applyFont="1" applyFill="1" applyBorder="1" applyAlignment="1">
      <alignment horizontal="center" vertical="center"/>
    </xf>
    <xf numFmtId="0" fontId="3" fillId="0" borderId="0" xfId="3" applyFont="1" applyFill="1" applyBorder="1" applyAlignment="1" applyProtection="1">
      <alignment vertical="center"/>
    </xf>
    <xf numFmtId="3" fontId="4" fillId="3" borderId="12" xfId="5" applyNumberFormat="1" applyFont="1" applyFill="1" applyBorder="1" applyAlignment="1">
      <alignment horizontal="center" vertical="center"/>
    </xf>
    <xf numFmtId="3" fontId="4" fillId="0" borderId="0" xfId="5" applyNumberFormat="1" applyFont="1" applyFill="1" applyBorder="1" applyAlignment="1"/>
    <xf numFmtId="0" fontId="3" fillId="0" borderId="0" xfId="3" applyFont="1" applyFill="1" applyBorder="1" applyAlignment="1" applyProtection="1">
      <alignment vertical="center" wrapText="1"/>
    </xf>
    <xf numFmtId="0" fontId="4" fillId="0" borderId="0" xfId="5" applyFont="1"/>
    <xf numFmtId="0" fontId="3" fillId="0" borderId="0" xfId="5" applyFont="1" applyAlignment="1"/>
    <xf numFmtId="0" fontId="2" fillId="0" borderId="0" xfId="5" applyFont="1" applyAlignment="1">
      <alignment vertical="top"/>
    </xf>
    <xf numFmtId="44" fontId="3" fillId="0" borderId="0" xfId="5" applyNumberFormat="1" applyFont="1"/>
    <xf numFmtId="10" fontId="3" fillId="0" borderId="0" xfId="5" applyNumberFormat="1" applyFont="1"/>
    <xf numFmtId="0" fontId="3" fillId="0" borderId="21" xfId="5" applyFont="1" applyBorder="1"/>
    <xf numFmtId="44" fontId="4" fillId="0" borderId="21" xfId="5" applyNumberFormat="1" applyFont="1" applyBorder="1"/>
    <xf numFmtId="44" fontId="4" fillId="0" borderId="0" xfId="5" applyNumberFormat="1" applyFont="1" applyBorder="1"/>
    <xf numFmtId="44" fontId="3" fillId="0" borderId="0" xfId="6" applyFont="1"/>
    <xf numFmtId="0" fontId="3" fillId="0" borderId="22" xfId="5" applyFont="1" applyBorder="1"/>
    <xf numFmtId="44" fontId="3" fillId="0" borderId="22" xfId="6" applyFont="1" applyBorder="1"/>
    <xf numFmtId="168" fontId="3" fillId="0" borderId="0" xfId="7" applyNumberFormat="1" applyFont="1"/>
    <xf numFmtId="44" fontId="3" fillId="0" borderId="0" xfId="6" applyFont="1" applyBorder="1"/>
    <xf numFmtId="0" fontId="3" fillId="0" borderId="0" xfId="5" applyFont="1" applyAlignment="1">
      <alignment vertical="top" wrapText="1"/>
    </xf>
    <xf numFmtId="0" fontId="2" fillId="0" borderId="0" xfId="5" applyFont="1" applyAlignment="1">
      <alignment vertical="top" wrapText="1"/>
    </xf>
    <xf numFmtId="0" fontId="8" fillId="0" borderId="0" xfId="5" applyFont="1" applyAlignment="1">
      <alignment horizontal="left" vertical="top"/>
    </xf>
    <xf numFmtId="0" fontId="3" fillId="0" borderId="0" xfId="5" applyFont="1" applyFill="1" applyAlignment="1">
      <alignment vertical="top" wrapText="1"/>
    </xf>
    <xf numFmtId="168" fontId="4" fillId="3" borderId="11" xfId="2" applyNumberFormat="1" applyFont="1" applyFill="1" applyBorder="1" applyAlignment="1">
      <alignment horizontal="right" vertical="center"/>
    </xf>
    <xf numFmtId="44" fontId="4" fillId="3" borderId="12" xfId="5" applyNumberFormat="1" applyFont="1" applyFill="1" applyBorder="1" applyAlignment="1">
      <alignment horizontal="center" vertical="center"/>
    </xf>
    <xf numFmtId="44" fontId="9" fillId="3" borderId="23" xfId="4" applyFont="1" applyFill="1" applyBorder="1"/>
    <xf numFmtId="44" fontId="9" fillId="4" borderId="24" xfId="0" applyNumberFormat="1" applyFont="1" applyFill="1" applyBorder="1"/>
    <xf numFmtId="10" fontId="3" fillId="2" borderId="25" xfId="2" applyNumberFormat="1" applyFont="1" applyFill="1" applyBorder="1" applyAlignment="1">
      <alignment horizontal="right"/>
    </xf>
    <xf numFmtId="44" fontId="9" fillId="2" borderId="8" xfId="0" applyNumberFormat="1" applyFont="1" applyFill="1" applyBorder="1"/>
    <xf numFmtId="44" fontId="9" fillId="4" borderId="1" xfId="4" applyFont="1" applyFill="1" applyBorder="1"/>
    <xf numFmtId="0" fontId="3" fillId="0" borderId="0" xfId="0" applyFont="1" applyBorder="1" applyAlignment="1">
      <alignment horizontal="center" vertical="center"/>
    </xf>
    <xf numFmtId="44" fontId="9" fillId="3" borderId="24" xfId="4" applyFont="1" applyFill="1" applyBorder="1"/>
    <xf numFmtId="10" fontId="9" fillId="5" borderId="26" xfId="2" applyNumberFormat="1" applyFont="1" applyFill="1" applyBorder="1"/>
    <xf numFmtId="166" fontId="9" fillId="4" borderId="12" xfId="0" applyNumberFormat="1" applyFont="1" applyFill="1" applyBorder="1"/>
    <xf numFmtId="166" fontId="9" fillId="2" borderId="10" xfId="0" applyNumberFormat="1" applyFont="1" applyFill="1" applyBorder="1"/>
    <xf numFmtId="44" fontId="3" fillId="0" borderId="0" xfId="0" applyNumberFormat="1" applyFont="1" applyBorder="1" applyAlignment="1">
      <alignment horizontal="center" vertical="center" wrapText="1"/>
    </xf>
    <xf numFmtId="0" fontId="9" fillId="5" borderId="27" xfId="0" applyFont="1" applyFill="1" applyBorder="1" applyAlignment="1">
      <alignment horizontal="center" vertical="center"/>
    </xf>
    <xf numFmtId="44" fontId="10" fillId="0" borderId="10" xfId="4" applyFont="1" applyFill="1" applyBorder="1" applyAlignment="1">
      <alignment vertical="center"/>
    </xf>
    <xf numFmtId="44" fontId="10" fillId="0" borderId="12" xfId="4" applyFont="1" applyFill="1" applyBorder="1" applyAlignment="1">
      <alignment vertical="center"/>
    </xf>
    <xf numFmtId="0" fontId="10" fillId="0" borderId="12" xfId="0" applyFont="1" applyFill="1" applyBorder="1" applyAlignment="1">
      <alignment vertical="center"/>
    </xf>
    <xf numFmtId="4" fontId="10" fillId="0" borderId="12" xfId="0" applyNumberFormat="1" applyFont="1" applyFill="1" applyBorder="1" applyAlignment="1">
      <alignment vertical="center"/>
    </xf>
    <xf numFmtId="164" fontId="10" fillId="0" borderId="12" xfId="0" applyNumberFormat="1" applyFont="1" applyFill="1" applyBorder="1" applyAlignment="1">
      <alignment vertical="center"/>
    </xf>
    <xf numFmtId="165" fontId="10" fillId="0" borderId="12" xfId="0" applyNumberFormat="1" applyFont="1" applyFill="1" applyBorder="1" applyAlignment="1">
      <alignment vertical="center"/>
    </xf>
    <xf numFmtId="4" fontId="10" fillId="0" borderId="11" xfId="0" applyNumberFormat="1" applyFont="1" applyFill="1" applyBorder="1" applyAlignment="1">
      <alignment vertical="center"/>
    </xf>
    <xf numFmtId="0" fontId="9" fillId="5" borderId="28" xfId="0" applyFont="1" applyFill="1" applyBorder="1" applyAlignment="1">
      <alignment horizontal="center" vertical="center"/>
    </xf>
    <xf numFmtId="44" fontId="10" fillId="0" borderId="19" xfId="4" applyFont="1" applyFill="1" applyBorder="1" applyAlignment="1">
      <alignment vertical="center"/>
    </xf>
    <xf numFmtId="44" fontId="10" fillId="0" borderId="29" xfId="4" applyFont="1" applyFill="1" applyBorder="1" applyAlignment="1">
      <alignment vertical="center"/>
    </xf>
    <xf numFmtId="0" fontId="10" fillId="0" borderId="29" xfId="0" applyFont="1" applyFill="1" applyBorder="1" applyAlignment="1">
      <alignment vertical="center"/>
    </xf>
    <xf numFmtId="4" fontId="10" fillId="0" borderId="29" xfId="0" applyNumberFormat="1" applyFont="1" applyFill="1" applyBorder="1" applyAlignment="1">
      <alignment vertical="center"/>
    </xf>
    <xf numFmtId="164" fontId="10" fillId="0" borderId="29" xfId="0" applyNumberFormat="1" applyFont="1" applyFill="1" applyBorder="1" applyAlignment="1">
      <alignment vertical="center"/>
    </xf>
    <xf numFmtId="165" fontId="10" fillId="0" borderId="29" xfId="0" applyNumberFormat="1" applyFont="1" applyFill="1" applyBorder="1" applyAlignment="1">
      <alignment vertical="center"/>
    </xf>
    <xf numFmtId="4" fontId="10" fillId="0" borderId="30" xfId="0" applyNumberFormat="1" applyFont="1" applyFill="1" applyBorder="1" applyAlignment="1">
      <alignment vertical="center"/>
    </xf>
    <xf numFmtId="44" fontId="9" fillId="5" borderId="26" xfId="4" applyNumberFormat="1" applyFont="1" applyFill="1" applyBorder="1" applyAlignment="1">
      <alignment horizontal="center" vertical="center"/>
    </xf>
    <xf numFmtId="44" fontId="9" fillId="5" borderId="31" xfId="4" applyNumberFormat="1" applyFont="1" applyFill="1" applyBorder="1" applyAlignment="1">
      <alignment horizontal="center" vertical="center"/>
    </xf>
    <xf numFmtId="44" fontId="10" fillId="0" borderId="10" xfId="0" applyNumberFormat="1" applyFont="1" applyBorder="1" applyAlignment="1">
      <alignment vertical="center"/>
    </xf>
    <xf numFmtId="44" fontId="10" fillId="0" borderId="12" xfId="0" applyNumberFormat="1" applyFont="1" applyBorder="1" applyAlignment="1">
      <alignment vertical="center"/>
    </xf>
    <xf numFmtId="44" fontId="10" fillId="0" borderId="11" xfId="0" applyNumberFormat="1" applyFont="1" applyBorder="1" applyAlignment="1">
      <alignment vertical="center"/>
    </xf>
    <xf numFmtId="44" fontId="10" fillId="0" borderId="19" xfId="0" applyNumberFormat="1" applyFont="1" applyBorder="1" applyAlignment="1">
      <alignment vertical="center"/>
    </xf>
    <xf numFmtId="44" fontId="10" fillId="0" borderId="29" xfId="0" applyNumberFormat="1" applyFont="1" applyBorder="1" applyAlignment="1">
      <alignment vertical="center"/>
    </xf>
    <xf numFmtId="44" fontId="10" fillId="0" borderId="30" xfId="0" applyNumberFormat="1" applyFont="1" applyBorder="1" applyAlignment="1">
      <alignment vertical="center"/>
    </xf>
    <xf numFmtId="49" fontId="2" fillId="0" borderId="0" xfId="0" applyNumberFormat="1" applyFont="1" applyBorder="1" applyAlignment="1">
      <alignment horizontal="center" wrapText="1"/>
    </xf>
    <xf numFmtId="166" fontId="9" fillId="5" borderId="12" xfId="0" applyNumberFormat="1" applyFont="1" applyFill="1" applyBorder="1"/>
    <xf numFmtId="0" fontId="20" fillId="5" borderId="27" xfId="0" applyFont="1" applyFill="1" applyBorder="1" applyAlignment="1">
      <alignment horizontal="center" vertical="center"/>
    </xf>
    <xf numFmtId="44" fontId="21" fillId="0" borderId="10" xfId="4" applyFont="1" applyFill="1" applyBorder="1" applyAlignment="1">
      <alignment vertical="center"/>
    </xf>
    <xf numFmtId="44" fontId="21" fillId="0" borderId="12" xfId="4" applyFont="1" applyFill="1" applyBorder="1" applyAlignment="1">
      <alignment vertical="center"/>
    </xf>
    <xf numFmtId="0" fontId="21" fillId="0" borderId="12" xfId="0" applyFont="1" applyFill="1" applyBorder="1" applyAlignment="1">
      <alignment vertical="center"/>
    </xf>
    <xf numFmtId="4" fontId="21" fillId="0" borderId="12" xfId="0" applyNumberFormat="1" applyFont="1" applyFill="1" applyBorder="1" applyAlignment="1">
      <alignment vertical="center"/>
    </xf>
    <xf numFmtId="164" fontId="21" fillId="0" borderId="12" xfId="0" applyNumberFormat="1" applyFont="1" applyFill="1" applyBorder="1" applyAlignment="1">
      <alignment vertical="center"/>
    </xf>
    <xf numFmtId="165" fontId="21" fillId="0" borderId="12" xfId="0" applyNumberFormat="1" applyFont="1" applyFill="1" applyBorder="1" applyAlignment="1">
      <alignment vertical="center"/>
    </xf>
    <xf numFmtId="4" fontId="21" fillId="0" borderId="11" xfId="0" applyNumberFormat="1" applyFont="1" applyFill="1" applyBorder="1" applyAlignment="1">
      <alignment vertical="center"/>
    </xf>
    <xf numFmtId="44" fontId="20" fillId="5" borderId="26" xfId="4" applyNumberFormat="1" applyFont="1" applyFill="1" applyBorder="1" applyAlignment="1">
      <alignment horizontal="center" vertical="center"/>
    </xf>
    <xf numFmtId="44" fontId="21" fillId="0" borderId="10" xfId="0" applyNumberFormat="1" applyFont="1" applyBorder="1" applyAlignment="1">
      <alignment vertical="center"/>
    </xf>
    <xf numFmtId="44" fontId="21" fillId="0" borderId="12" xfId="0" applyNumberFormat="1" applyFont="1" applyBorder="1" applyAlignment="1">
      <alignment vertical="center"/>
    </xf>
    <xf numFmtId="44" fontId="21" fillId="0" borderId="11" xfId="0" applyNumberFormat="1" applyFont="1" applyBorder="1" applyAlignment="1">
      <alignment vertical="center"/>
    </xf>
    <xf numFmtId="0" fontId="22" fillId="0" borderId="0" xfId="5" applyFont="1"/>
    <xf numFmtId="0" fontId="15" fillId="0" borderId="0" xfId="0" applyFont="1" applyAlignment="1">
      <alignment vertical="center" wrapText="1"/>
    </xf>
    <xf numFmtId="44" fontId="9" fillId="3" borderId="32" xfId="4" applyFont="1" applyFill="1" applyBorder="1"/>
    <xf numFmtId="44" fontId="9" fillId="3" borderId="33" xfId="4" applyFont="1" applyFill="1" applyBorder="1"/>
    <xf numFmtId="10" fontId="3" fillId="2" borderId="34" xfId="2" applyNumberFormat="1" applyFont="1" applyFill="1" applyBorder="1" applyAlignment="1">
      <alignment horizontal="right"/>
    </xf>
    <xf numFmtId="44" fontId="9" fillId="5" borderId="5" xfId="4" applyFont="1" applyFill="1" applyBorder="1"/>
    <xf numFmtId="49" fontId="2" fillId="0" borderId="0" xfId="0" applyNumberFormat="1" applyFont="1" applyBorder="1" applyAlignment="1">
      <alignment horizontal="center" wrapText="1"/>
    </xf>
    <xf numFmtId="0" fontId="24" fillId="0" borderId="0" xfId="0" applyFont="1" applyBorder="1" applyAlignment="1">
      <alignment vertical="center"/>
    </xf>
    <xf numFmtId="0" fontId="25" fillId="0" borderId="0" xfId="0" applyFont="1" applyBorder="1"/>
    <xf numFmtId="3" fontId="9" fillId="4" borderId="23" xfId="0" applyNumberFormat="1" applyFont="1" applyFill="1" applyBorder="1" applyAlignment="1">
      <alignment horizontal="center"/>
    </xf>
    <xf numFmtId="3" fontId="9" fillId="4" borderId="24" xfId="0" applyNumberFormat="1" applyFont="1" applyFill="1" applyBorder="1" applyAlignment="1">
      <alignment horizontal="center"/>
    </xf>
    <xf numFmtId="3" fontId="9" fillId="4" borderId="25" xfId="0" applyNumberFormat="1" applyFont="1" applyFill="1" applyBorder="1" applyAlignment="1">
      <alignment horizontal="center"/>
    </xf>
    <xf numFmtId="3" fontId="9" fillId="3" borderId="4" xfId="0" applyNumberFormat="1" applyFont="1" applyFill="1" applyBorder="1" applyAlignment="1">
      <alignment horizontal="center"/>
    </xf>
    <xf numFmtId="3" fontId="9" fillId="3" borderId="5" xfId="0" applyNumberFormat="1" applyFont="1" applyFill="1" applyBorder="1" applyAlignment="1">
      <alignment horizontal="center"/>
    </xf>
    <xf numFmtId="3" fontId="9" fillId="3" borderId="6" xfId="0" applyNumberFormat="1" applyFont="1" applyFill="1" applyBorder="1" applyAlignment="1">
      <alignment horizontal="center"/>
    </xf>
    <xf numFmtId="49" fontId="2" fillId="0" borderId="0" xfId="0" applyNumberFormat="1" applyFont="1" applyBorder="1" applyAlignment="1">
      <alignment horizontal="center" wrapText="1"/>
    </xf>
    <xf numFmtId="3" fontId="9" fillId="3" borderId="13" xfId="0" applyNumberFormat="1" applyFont="1" applyFill="1" applyBorder="1" applyAlignment="1">
      <alignment horizontal="center" vertical="center" wrapText="1"/>
    </xf>
    <xf numFmtId="3" fontId="9" fillId="3" borderId="18" xfId="0" applyNumberFormat="1" applyFont="1" applyFill="1" applyBorder="1" applyAlignment="1">
      <alignment horizontal="center" vertical="center" wrapText="1"/>
    </xf>
    <xf numFmtId="3" fontId="9" fillId="3" borderId="19" xfId="0" applyNumberFormat="1" applyFont="1" applyFill="1" applyBorder="1" applyAlignment="1">
      <alignment horizontal="center" vertical="center" wrapText="1"/>
    </xf>
    <xf numFmtId="0" fontId="3" fillId="0" borderId="0" xfId="0" applyFont="1" applyBorder="1" applyAlignment="1">
      <alignment horizontal="left" vertical="center"/>
    </xf>
    <xf numFmtId="0" fontId="9" fillId="5" borderId="17" xfId="0" applyFont="1" applyFill="1" applyBorder="1" applyAlignment="1">
      <alignment horizontal="left" vertical="center" wrapText="1"/>
    </xf>
  </cellXfs>
  <cellStyles count="15">
    <cellStyle name="Datum [0]" xfId="8"/>
    <cellStyle name="Euro" xfId="1"/>
    <cellStyle name="Fest - Formatvorlage2" xfId="9"/>
    <cellStyle name="Komma0 - Formatvorlage1" xfId="10"/>
    <cellStyle name="Komma0 - Formatvorlage3" xfId="11"/>
    <cellStyle name="Komma1 - Formatvorlage1" xfId="12"/>
    <cellStyle name="Prozent" xfId="2" builtinId="5"/>
    <cellStyle name="Prozent 2" xfId="7"/>
    <cellStyle name="Standard" xfId="0" builtinId="0"/>
    <cellStyle name="Standard 2" xfId="5"/>
    <cellStyle name="Standard_Fragebogen zu § 19 Abs. 3 StromNEV" xfId="3"/>
    <cellStyle name="Undefiniert" xfId="13"/>
    <cellStyle name="Währung" xfId="4" builtinId="4"/>
    <cellStyle name="Währung 2" xfId="14"/>
    <cellStyle name="Währung 3" xfId="6"/>
  </cellStyles>
  <dxfs count="7">
    <dxf>
      <fill>
        <patternFill>
          <bgColor rgb="FFFFFF00"/>
        </patternFill>
      </fill>
    </dxf>
    <dxf>
      <fill>
        <patternFill patternType="solid">
          <fgColor indexed="22"/>
          <bgColor indexed="22"/>
        </patternFill>
      </fill>
    </dxf>
    <dxf>
      <fill>
        <patternFill>
          <bgColor rgb="FFFFFF00"/>
        </patternFill>
      </fill>
    </dxf>
    <dxf>
      <fill>
        <patternFill patternType="solid">
          <fgColor indexed="22"/>
          <bgColor indexed="22"/>
        </patternFill>
      </fill>
    </dxf>
    <dxf>
      <fill>
        <patternFill>
          <bgColor rgb="FFFFFF00"/>
        </patternFill>
      </fill>
    </dxf>
    <dxf>
      <fill>
        <patternFill patternType="solid">
          <fgColor indexed="22"/>
          <bgColor indexed="22"/>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U29"/>
  <sheetViews>
    <sheetView workbookViewId="0">
      <selection activeCell="F9" sqref="F9"/>
    </sheetView>
  </sheetViews>
  <sheetFormatPr baseColWidth="10" defaultRowHeight="15"/>
  <cols>
    <col min="1" max="1" width="74.7109375" style="89" customWidth="1"/>
    <col min="2" max="2" width="3.28515625" style="89" customWidth="1"/>
    <col min="3" max="3" width="25.7109375" style="89" customWidth="1"/>
    <col min="4" max="8" width="11.42578125" style="89"/>
    <col min="9" max="9" width="18" style="89" bestFit="1" customWidth="1"/>
    <col min="10" max="245" width="11.42578125" style="89"/>
    <col min="246" max="246" width="3.28515625" style="89" customWidth="1"/>
    <col min="247" max="247" width="70.7109375" style="89" customWidth="1"/>
    <col min="248" max="248" width="25.7109375" style="89" customWidth="1"/>
    <col min="249" max="249" width="3.28515625" style="89" customWidth="1"/>
    <col min="250" max="250" width="23.28515625" style="89" customWidth="1"/>
    <col min="251" max="251" width="3.28515625" style="89" customWidth="1"/>
    <col min="252" max="256" width="11.42578125" style="89"/>
    <col min="257" max="257" width="74.7109375" style="89" customWidth="1"/>
    <col min="258" max="258" width="3.28515625" style="89" customWidth="1"/>
    <col min="259" max="259" width="25.7109375" style="89" customWidth="1"/>
    <col min="260" max="501" width="11.42578125" style="89"/>
    <col min="502" max="502" width="3.28515625" style="89" customWidth="1"/>
    <col min="503" max="503" width="70.7109375" style="89" customWidth="1"/>
    <col min="504" max="504" width="25.7109375" style="89" customWidth="1"/>
    <col min="505" max="505" width="3.28515625" style="89" customWidth="1"/>
    <col min="506" max="506" width="23.28515625" style="89" customWidth="1"/>
    <col min="507" max="507" width="3.28515625" style="89" customWidth="1"/>
    <col min="508" max="512" width="11.42578125" style="89"/>
    <col min="513" max="513" width="74.7109375" style="89" customWidth="1"/>
    <col min="514" max="514" width="3.28515625" style="89" customWidth="1"/>
    <col min="515" max="515" width="25.7109375" style="89" customWidth="1"/>
    <col min="516" max="757" width="11.42578125" style="89"/>
    <col min="758" max="758" width="3.28515625" style="89" customWidth="1"/>
    <col min="759" max="759" width="70.7109375" style="89" customWidth="1"/>
    <col min="760" max="760" width="25.7109375" style="89" customWidth="1"/>
    <col min="761" max="761" width="3.28515625" style="89" customWidth="1"/>
    <col min="762" max="762" width="23.28515625" style="89" customWidth="1"/>
    <col min="763" max="763" width="3.28515625" style="89" customWidth="1"/>
    <col min="764" max="768" width="11.42578125" style="89"/>
    <col min="769" max="769" width="74.7109375" style="89" customWidth="1"/>
    <col min="770" max="770" width="3.28515625" style="89" customWidth="1"/>
    <col min="771" max="771" width="25.7109375" style="89" customWidth="1"/>
    <col min="772" max="1013" width="11.42578125" style="89"/>
    <col min="1014" max="1014" width="3.28515625" style="89" customWidth="1"/>
    <col min="1015" max="1015" width="70.7109375" style="89" customWidth="1"/>
    <col min="1016" max="1016" width="25.7109375" style="89" customWidth="1"/>
    <col min="1017" max="1017" width="3.28515625" style="89" customWidth="1"/>
    <col min="1018" max="1018" width="23.28515625" style="89" customWidth="1"/>
    <col min="1019" max="1019" width="3.28515625" style="89" customWidth="1"/>
    <col min="1020" max="1024" width="11.42578125" style="89"/>
    <col min="1025" max="1025" width="74.7109375" style="89" customWidth="1"/>
    <col min="1026" max="1026" width="3.28515625" style="89" customWidth="1"/>
    <col min="1027" max="1027" width="25.7109375" style="89" customWidth="1"/>
    <col min="1028" max="1269" width="11.42578125" style="89"/>
    <col min="1270" max="1270" width="3.28515625" style="89" customWidth="1"/>
    <col min="1271" max="1271" width="70.7109375" style="89" customWidth="1"/>
    <col min="1272" max="1272" width="25.7109375" style="89" customWidth="1"/>
    <col min="1273" max="1273" width="3.28515625" style="89" customWidth="1"/>
    <col min="1274" max="1274" width="23.28515625" style="89" customWidth="1"/>
    <col min="1275" max="1275" width="3.28515625" style="89" customWidth="1"/>
    <col min="1276" max="1280" width="11.42578125" style="89"/>
    <col min="1281" max="1281" width="74.7109375" style="89" customWidth="1"/>
    <col min="1282" max="1282" width="3.28515625" style="89" customWidth="1"/>
    <col min="1283" max="1283" width="25.7109375" style="89" customWidth="1"/>
    <col min="1284" max="1525" width="11.42578125" style="89"/>
    <col min="1526" max="1526" width="3.28515625" style="89" customWidth="1"/>
    <col min="1527" max="1527" width="70.7109375" style="89" customWidth="1"/>
    <col min="1528" max="1528" width="25.7109375" style="89" customWidth="1"/>
    <col min="1529" max="1529" width="3.28515625" style="89" customWidth="1"/>
    <col min="1530" max="1530" width="23.28515625" style="89" customWidth="1"/>
    <col min="1531" max="1531" width="3.28515625" style="89" customWidth="1"/>
    <col min="1532" max="1536" width="11.42578125" style="89"/>
    <col min="1537" max="1537" width="74.7109375" style="89" customWidth="1"/>
    <col min="1538" max="1538" width="3.28515625" style="89" customWidth="1"/>
    <col min="1539" max="1539" width="25.7109375" style="89" customWidth="1"/>
    <col min="1540" max="1781" width="11.42578125" style="89"/>
    <col min="1782" max="1782" width="3.28515625" style="89" customWidth="1"/>
    <col min="1783" max="1783" width="70.7109375" style="89" customWidth="1"/>
    <col min="1784" max="1784" width="25.7109375" style="89" customWidth="1"/>
    <col min="1785" max="1785" width="3.28515625" style="89" customWidth="1"/>
    <col min="1786" max="1786" width="23.28515625" style="89" customWidth="1"/>
    <col min="1787" max="1787" width="3.28515625" style="89" customWidth="1"/>
    <col min="1788" max="1792" width="11.42578125" style="89"/>
    <col min="1793" max="1793" width="74.7109375" style="89" customWidth="1"/>
    <col min="1794" max="1794" width="3.28515625" style="89" customWidth="1"/>
    <col min="1795" max="1795" width="25.7109375" style="89" customWidth="1"/>
    <col min="1796" max="2037" width="11.42578125" style="89"/>
    <col min="2038" max="2038" width="3.28515625" style="89" customWidth="1"/>
    <col min="2039" max="2039" width="70.7109375" style="89" customWidth="1"/>
    <col min="2040" max="2040" width="25.7109375" style="89" customWidth="1"/>
    <col min="2041" max="2041" width="3.28515625" style="89" customWidth="1"/>
    <col min="2042" max="2042" width="23.28515625" style="89" customWidth="1"/>
    <col min="2043" max="2043" width="3.28515625" style="89" customWidth="1"/>
    <col min="2044" max="2048" width="11.42578125" style="89"/>
    <col min="2049" max="2049" width="74.7109375" style="89" customWidth="1"/>
    <col min="2050" max="2050" width="3.28515625" style="89" customWidth="1"/>
    <col min="2051" max="2051" width="25.7109375" style="89" customWidth="1"/>
    <col min="2052" max="2293" width="11.42578125" style="89"/>
    <col min="2294" max="2294" width="3.28515625" style="89" customWidth="1"/>
    <col min="2295" max="2295" width="70.7109375" style="89" customWidth="1"/>
    <col min="2296" max="2296" width="25.7109375" style="89" customWidth="1"/>
    <col min="2297" max="2297" width="3.28515625" style="89" customWidth="1"/>
    <col min="2298" max="2298" width="23.28515625" style="89" customWidth="1"/>
    <col min="2299" max="2299" width="3.28515625" style="89" customWidth="1"/>
    <col min="2300" max="2304" width="11.42578125" style="89"/>
    <col min="2305" max="2305" width="74.7109375" style="89" customWidth="1"/>
    <col min="2306" max="2306" width="3.28515625" style="89" customWidth="1"/>
    <col min="2307" max="2307" width="25.7109375" style="89" customWidth="1"/>
    <col min="2308" max="2549" width="11.42578125" style="89"/>
    <col min="2550" max="2550" width="3.28515625" style="89" customWidth="1"/>
    <col min="2551" max="2551" width="70.7109375" style="89" customWidth="1"/>
    <col min="2552" max="2552" width="25.7109375" style="89" customWidth="1"/>
    <col min="2553" max="2553" width="3.28515625" style="89" customWidth="1"/>
    <col min="2554" max="2554" width="23.28515625" style="89" customWidth="1"/>
    <col min="2555" max="2555" width="3.28515625" style="89" customWidth="1"/>
    <col min="2556" max="2560" width="11.42578125" style="89"/>
    <col min="2561" max="2561" width="74.7109375" style="89" customWidth="1"/>
    <col min="2562" max="2562" width="3.28515625" style="89" customWidth="1"/>
    <col min="2563" max="2563" width="25.7109375" style="89" customWidth="1"/>
    <col min="2564" max="2805" width="11.42578125" style="89"/>
    <col min="2806" max="2806" width="3.28515625" style="89" customWidth="1"/>
    <col min="2807" max="2807" width="70.7109375" style="89" customWidth="1"/>
    <col min="2808" max="2808" width="25.7109375" style="89" customWidth="1"/>
    <col min="2809" max="2809" width="3.28515625" style="89" customWidth="1"/>
    <col min="2810" max="2810" width="23.28515625" style="89" customWidth="1"/>
    <col min="2811" max="2811" width="3.28515625" style="89" customWidth="1"/>
    <col min="2812" max="2816" width="11.42578125" style="89"/>
    <col min="2817" max="2817" width="74.7109375" style="89" customWidth="1"/>
    <col min="2818" max="2818" width="3.28515625" style="89" customWidth="1"/>
    <col min="2819" max="2819" width="25.7109375" style="89" customWidth="1"/>
    <col min="2820" max="3061" width="11.42578125" style="89"/>
    <col min="3062" max="3062" width="3.28515625" style="89" customWidth="1"/>
    <col min="3063" max="3063" width="70.7109375" style="89" customWidth="1"/>
    <col min="3064" max="3064" width="25.7109375" style="89" customWidth="1"/>
    <col min="3065" max="3065" width="3.28515625" style="89" customWidth="1"/>
    <col min="3066" max="3066" width="23.28515625" style="89" customWidth="1"/>
    <col min="3067" max="3067" width="3.28515625" style="89" customWidth="1"/>
    <col min="3068" max="3072" width="11.42578125" style="89"/>
    <col min="3073" max="3073" width="74.7109375" style="89" customWidth="1"/>
    <col min="3074" max="3074" width="3.28515625" style="89" customWidth="1"/>
    <col min="3075" max="3075" width="25.7109375" style="89" customWidth="1"/>
    <col min="3076" max="3317" width="11.42578125" style="89"/>
    <col min="3318" max="3318" width="3.28515625" style="89" customWidth="1"/>
    <col min="3319" max="3319" width="70.7109375" style="89" customWidth="1"/>
    <col min="3320" max="3320" width="25.7109375" style="89" customWidth="1"/>
    <col min="3321" max="3321" width="3.28515625" style="89" customWidth="1"/>
    <col min="3322" max="3322" width="23.28515625" style="89" customWidth="1"/>
    <col min="3323" max="3323" width="3.28515625" style="89" customWidth="1"/>
    <col min="3324" max="3328" width="11.42578125" style="89"/>
    <col min="3329" max="3329" width="74.7109375" style="89" customWidth="1"/>
    <col min="3330" max="3330" width="3.28515625" style="89" customWidth="1"/>
    <col min="3331" max="3331" width="25.7109375" style="89" customWidth="1"/>
    <col min="3332" max="3573" width="11.42578125" style="89"/>
    <col min="3574" max="3574" width="3.28515625" style="89" customWidth="1"/>
    <col min="3575" max="3575" width="70.7109375" style="89" customWidth="1"/>
    <col min="3576" max="3576" width="25.7109375" style="89" customWidth="1"/>
    <col min="3577" max="3577" width="3.28515625" style="89" customWidth="1"/>
    <col min="3578" max="3578" width="23.28515625" style="89" customWidth="1"/>
    <col min="3579" max="3579" width="3.28515625" style="89" customWidth="1"/>
    <col min="3580" max="3584" width="11.42578125" style="89"/>
    <col min="3585" max="3585" width="74.7109375" style="89" customWidth="1"/>
    <col min="3586" max="3586" width="3.28515625" style="89" customWidth="1"/>
    <col min="3587" max="3587" width="25.7109375" style="89" customWidth="1"/>
    <col min="3588" max="3829" width="11.42578125" style="89"/>
    <col min="3830" max="3830" width="3.28515625" style="89" customWidth="1"/>
    <col min="3831" max="3831" width="70.7109375" style="89" customWidth="1"/>
    <col min="3832" max="3832" width="25.7109375" style="89" customWidth="1"/>
    <col min="3833" max="3833" width="3.28515625" style="89" customWidth="1"/>
    <col min="3834" max="3834" width="23.28515625" style="89" customWidth="1"/>
    <col min="3835" max="3835" width="3.28515625" style="89" customWidth="1"/>
    <col min="3836" max="3840" width="11.42578125" style="89"/>
    <col min="3841" max="3841" width="74.7109375" style="89" customWidth="1"/>
    <col min="3842" max="3842" width="3.28515625" style="89" customWidth="1"/>
    <col min="3843" max="3843" width="25.7109375" style="89" customWidth="1"/>
    <col min="3844" max="4085" width="11.42578125" style="89"/>
    <col min="4086" max="4086" width="3.28515625" style="89" customWidth="1"/>
    <col min="4087" max="4087" width="70.7109375" style="89" customWidth="1"/>
    <col min="4088" max="4088" width="25.7109375" style="89" customWidth="1"/>
    <col min="4089" max="4089" width="3.28515625" style="89" customWidth="1"/>
    <col min="4090" max="4090" width="23.28515625" style="89" customWidth="1"/>
    <col min="4091" max="4091" width="3.28515625" style="89" customWidth="1"/>
    <col min="4092" max="4096" width="11.42578125" style="89"/>
    <col min="4097" max="4097" width="74.7109375" style="89" customWidth="1"/>
    <col min="4098" max="4098" width="3.28515625" style="89" customWidth="1"/>
    <col min="4099" max="4099" width="25.7109375" style="89" customWidth="1"/>
    <col min="4100" max="4341" width="11.42578125" style="89"/>
    <col min="4342" max="4342" width="3.28515625" style="89" customWidth="1"/>
    <col min="4343" max="4343" width="70.7109375" style="89" customWidth="1"/>
    <col min="4344" max="4344" width="25.7109375" style="89" customWidth="1"/>
    <col min="4345" max="4345" width="3.28515625" style="89" customWidth="1"/>
    <col min="4346" max="4346" width="23.28515625" style="89" customWidth="1"/>
    <col min="4347" max="4347" width="3.28515625" style="89" customWidth="1"/>
    <col min="4348" max="4352" width="11.42578125" style="89"/>
    <col min="4353" max="4353" width="74.7109375" style="89" customWidth="1"/>
    <col min="4354" max="4354" width="3.28515625" style="89" customWidth="1"/>
    <col min="4355" max="4355" width="25.7109375" style="89" customWidth="1"/>
    <col min="4356" max="4597" width="11.42578125" style="89"/>
    <col min="4598" max="4598" width="3.28515625" style="89" customWidth="1"/>
    <col min="4599" max="4599" width="70.7109375" style="89" customWidth="1"/>
    <col min="4600" max="4600" width="25.7109375" style="89" customWidth="1"/>
    <col min="4601" max="4601" width="3.28515625" style="89" customWidth="1"/>
    <col min="4602" max="4602" width="23.28515625" style="89" customWidth="1"/>
    <col min="4603" max="4603" width="3.28515625" style="89" customWidth="1"/>
    <col min="4604" max="4608" width="11.42578125" style="89"/>
    <col min="4609" max="4609" width="74.7109375" style="89" customWidth="1"/>
    <col min="4610" max="4610" width="3.28515625" style="89" customWidth="1"/>
    <col min="4611" max="4611" width="25.7109375" style="89" customWidth="1"/>
    <col min="4612" max="4853" width="11.42578125" style="89"/>
    <col min="4854" max="4854" width="3.28515625" style="89" customWidth="1"/>
    <col min="4855" max="4855" width="70.7109375" style="89" customWidth="1"/>
    <col min="4856" max="4856" width="25.7109375" style="89" customWidth="1"/>
    <col min="4857" max="4857" width="3.28515625" style="89" customWidth="1"/>
    <col min="4858" max="4858" width="23.28515625" style="89" customWidth="1"/>
    <col min="4859" max="4859" width="3.28515625" style="89" customWidth="1"/>
    <col min="4860" max="4864" width="11.42578125" style="89"/>
    <col min="4865" max="4865" width="74.7109375" style="89" customWidth="1"/>
    <col min="4866" max="4866" width="3.28515625" style="89" customWidth="1"/>
    <col min="4867" max="4867" width="25.7109375" style="89" customWidth="1"/>
    <col min="4868" max="5109" width="11.42578125" style="89"/>
    <col min="5110" max="5110" width="3.28515625" style="89" customWidth="1"/>
    <col min="5111" max="5111" width="70.7109375" style="89" customWidth="1"/>
    <col min="5112" max="5112" width="25.7109375" style="89" customWidth="1"/>
    <col min="5113" max="5113" width="3.28515625" style="89" customWidth="1"/>
    <col min="5114" max="5114" width="23.28515625" style="89" customWidth="1"/>
    <col min="5115" max="5115" width="3.28515625" style="89" customWidth="1"/>
    <col min="5116" max="5120" width="11.42578125" style="89"/>
    <col min="5121" max="5121" width="74.7109375" style="89" customWidth="1"/>
    <col min="5122" max="5122" width="3.28515625" style="89" customWidth="1"/>
    <col min="5123" max="5123" width="25.7109375" style="89" customWidth="1"/>
    <col min="5124" max="5365" width="11.42578125" style="89"/>
    <col min="5366" max="5366" width="3.28515625" style="89" customWidth="1"/>
    <col min="5367" max="5367" width="70.7109375" style="89" customWidth="1"/>
    <col min="5368" max="5368" width="25.7109375" style="89" customWidth="1"/>
    <col min="5369" max="5369" width="3.28515625" style="89" customWidth="1"/>
    <col min="5370" max="5370" width="23.28515625" style="89" customWidth="1"/>
    <col min="5371" max="5371" width="3.28515625" style="89" customWidth="1"/>
    <col min="5372" max="5376" width="11.42578125" style="89"/>
    <col min="5377" max="5377" width="74.7109375" style="89" customWidth="1"/>
    <col min="5378" max="5378" width="3.28515625" style="89" customWidth="1"/>
    <col min="5379" max="5379" width="25.7109375" style="89" customWidth="1"/>
    <col min="5380" max="5621" width="11.42578125" style="89"/>
    <col min="5622" max="5622" width="3.28515625" style="89" customWidth="1"/>
    <col min="5623" max="5623" width="70.7109375" style="89" customWidth="1"/>
    <col min="5624" max="5624" width="25.7109375" style="89" customWidth="1"/>
    <col min="5625" max="5625" width="3.28515625" style="89" customWidth="1"/>
    <col min="5626" max="5626" width="23.28515625" style="89" customWidth="1"/>
    <col min="5627" max="5627" width="3.28515625" style="89" customWidth="1"/>
    <col min="5628" max="5632" width="11.42578125" style="89"/>
    <col min="5633" max="5633" width="74.7109375" style="89" customWidth="1"/>
    <col min="5634" max="5634" width="3.28515625" style="89" customWidth="1"/>
    <col min="5635" max="5635" width="25.7109375" style="89" customWidth="1"/>
    <col min="5636" max="5877" width="11.42578125" style="89"/>
    <col min="5878" max="5878" width="3.28515625" style="89" customWidth="1"/>
    <col min="5879" max="5879" width="70.7109375" style="89" customWidth="1"/>
    <col min="5880" max="5880" width="25.7109375" style="89" customWidth="1"/>
    <col min="5881" max="5881" width="3.28515625" style="89" customWidth="1"/>
    <col min="5882" max="5882" width="23.28515625" style="89" customWidth="1"/>
    <col min="5883" max="5883" width="3.28515625" style="89" customWidth="1"/>
    <col min="5884" max="5888" width="11.42578125" style="89"/>
    <col min="5889" max="5889" width="74.7109375" style="89" customWidth="1"/>
    <col min="5890" max="5890" width="3.28515625" style="89" customWidth="1"/>
    <col min="5891" max="5891" width="25.7109375" style="89" customWidth="1"/>
    <col min="5892" max="6133" width="11.42578125" style="89"/>
    <col min="6134" max="6134" width="3.28515625" style="89" customWidth="1"/>
    <col min="6135" max="6135" width="70.7109375" style="89" customWidth="1"/>
    <col min="6136" max="6136" width="25.7109375" style="89" customWidth="1"/>
    <col min="6137" max="6137" width="3.28515625" style="89" customWidth="1"/>
    <col min="6138" max="6138" width="23.28515625" style="89" customWidth="1"/>
    <col min="6139" max="6139" width="3.28515625" style="89" customWidth="1"/>
    <col min="6140" max="6144" width="11.42578125" style="89"/>
    <col min="6145" max="6145" width="74.7109375" style="89" customWidth="1"/>
    <col min="6146" max="6146" width="3.28515625" style="89" customWidth="1"/>
    <col min="6147" max="6147" width="25.7109375" style="89" customWidth="1"/>
    <col min="6148" max="6389" width="11.42578125" style="89"/>
    <col min="6390" max="6390" width="3.28515625" style="89" customWidth="1"/>
    <col min="6391" max="6391" width="70.7109375" style="89" customWidth="1"/>
    <col min="6392" max="6392" width="25.7109375" style="89" customWidth="1"/>
    <col min="6393" max="6393" width="3.28515625" style="89" customWidth="1"/>
    <col min="6394" max="6394" width="23.28515625" style="89" customWidth="1"/>
    <col min="6395" max="6395" width="3.28515625" style="89" customWidth="1"/>
    <col min="6396" max="6400" width="11.42578125" style="89"/>
    <col min="6401" max="6401" width="74.7109375" style="89" customWidth="1"/>
    <col min="6402" max="6402" width="3.28515625" style="89" customWidth="1"/>
    <col min="6403" max="6403" width="25.7109375" style="89" customWidth="1"/>
    <col min="6404" max="6645" width="11.42578125" style="89"/>
    <col min="6646" max="6646" width="3.28515625" style="89" customWidth="1"/>
    <col min="6647" max="6647" width="70.7109375" style="89" customWidth="1"/>
    <col min="6648" max="6648" width="25.7109375" style="89" customWidth="1"/>
    <col min="6649" max="6649" width="3.28515625" style="89" customWidth="1"/>
    <col min="6650" max="6650" width="23.28515625" style="89" customWidth="1"/>
    <col min="6651" max="6651" width="3.28515625" style="89" customWidth="1"/>
    <col min="6652" max="6656" width="11.42578125" style="89"/>
    <col min="6657" max="6657" width="74.7109375" style="89" customWidth="1"/>
    <col min="6658" max="6658" width="3.28515625" style="89" customWidth="1"/>
    <col min="6659" max="6659" width="25.7109375" style="89" customWidth="1"/>
    <col min="6660" max="6901" width="11.42578125" style="89"/>
    <col min="6902" max="6902" width="3.28515625" style="89" customWidth="1"/>
    <col min="6903" max="6903" width="70.7109375" style="89" customWidth="1"/>
    <col min="6904" max="6904" width="25.7109375" style="89" customWidth="1"/>
    <col min="6905" max="6905" width="3.28515625" style="89" customWidth="1"/>
    <col min="6906" max="6906" width="23.28515625" style="89" customWidth="1"/>
    <col min="6907" max="6907" width="3.28515625" style="89" customWidth="1"/>
    <col min="6908" max="6912" width="11.42578125" style="89"/>
    <col min="6913" max="6913" width="74.7109375" style="89" customWidth="1"/>
    <col min="6914" max="6914" width="3.28515625" style="89" customWidth="1"/>
    <col min="6915" max="6915" width="25.7109375" style="89" customWidth="1"/>
    <col min="6916" max="7157" width="11.42578125" style="89"/>
    <col min="7158" max="7158" width="3.28515625" style="89" customWidth="1"/>
    <col min="7159" max="7159" width="70.7109375" style="89" customWidth="1"/>
    <col min="7160" max="7160" width="25.7109375" style="89" customWidth="1"/>
    <col min="7161" max="7161" width="3.28515625" style="89" customWidth="1"/>
    <col min="7162" max="7162" width="23.28515625" style="89" customWidth="1"/>
    <col min="7163" max="7163" width="3.28515625" style="89" customWidth="1"/>
    <col min="7164" max="7168" width="11.42578125" style="89"/>
    <col min="7169" max="7169" width="74.7109375" style="89" customWidth="1"/>
    <col min="7170" max="7170" width="3.28515625" style="89" customWidth="1"/>
    <col min="7171" max="7171" width="25.7109375" style="89" customWidth="1"/>
    <col min="7172" max="7413" width="11.42578125" style="89"/>
    <col min="7414" max="7414" width="3.28515625" style="89" customWidth="1"/>
    <col min="7415" max="7415" width="70.7109375" style="89" customWidth="1"/>
    <col min="7416" max="7416" width="25.7109375" style="89" customWidth="1"/>
    <col min="7417" max="7417" width="3.28515625" style="89" customWidth="1"/>
    <col min="7418" max="7418" width="23.28515625" style="89" customWidth="1"/>
    <col min="7419" max="7419" width="3.28515625" style="89" customWidth="1"/>
    <col min="7420" max="7424" width="11.42578125" style="89"/>
    <col min="7425" max="7425" width="74.7109375" style="89" customWidth="1"/>
    <col min="7426" max="7426" width="3.28515625" style="89" customWidth="1"/>
    <col min="7427" max="7427" width="25.7109375" style="89" customWidth="1"/>
    <col min="7428" max="7669" width="11.42578125" style="89"/>
    <col min="7670" max="7670" width="3.28515625" style="89" customWidth="1"/>
    <col min="7671" max="7671" width="70.7109375" style="89" customWidth="1"/>
    <col min="7672" max="7672" width="25.7109375" style="89" customWidth="1"/>
    <col min="7673" max="7673" width="3.28515625" style="89" customWidth="1"/>
    <col min="7674" max="7674" width="23.28515625" style="89" customWidth="1"/>
    <col min="7675" max="7675" width="3.28515625" style="89" customWidth="1"/>
    <col min="7676" max="7680" width="11.42578125" style="89"/>
    <col min="7681" max="7681" width="74.7109375" style="89" customWidth="1"/>
    <col min="7682" max="7682" width="3.28515625" style="89" customWidth="1"/>
    <col min="7683" max="7683" width="25.7109375" style="89" customWidth="1"/>
    <col min="7684" max="7925" width="11.42578125" style="89"/>
    <col min="7926" max="7926" width="3.28515625" style="89" customWidth="1"/>
    <col min="7927" max="7927" width="70.7109375" style="89" customWidth="1"/>
    <col min="7928" max="7928" width="25.7109375" style="89" customWidth="1"/>
    <col min="7929" max="7929" width="3.28515625" style="89" customWidth="1"/>
    <col min="7930" max="7930" width="23.28515625" style="89" customWidth="1"/>
    <col min="7931" max="7931" width="3.28515625" style="89" customWidth="1"/>
    <col min="7932" max="7936" width="11.42578125" style="89"/>
    <col min="7937" max="7937" width="74.7109375" style="89" customWidth="1"/>
    <col min="7938" max="7938" width="3.28515625" style="89" customWidth="1"/>
    <col min="7939" max="7939" width="25.7109375" style="89" customWidth="1"/>
    <col min="7940" max="8181" width="11.42578125" style="89"/>
    <col min="8182" max="8182" width="3.28515625" style="89" customWidth="1"/>
    <col min="8183" max="8183" width="70.7109375" style="89" customWidth="1"/>
    <col min="8184" max="8184" width="25.7109375" style="89" customWidth="1"/>
    <col min="8185" max="8185" width="3.28515625" style="89" customWidth="1"/>
    <col min="8186" max="8186" width="23.28515625" style="89" customWidth="1"/>
    <col min="8187" max="8187" width="3.28515625" style="89" customWidth="1"/>
    <col min="8188" max="8192" width="11.42578125" style="89"/>
    <col min="8193" max="8193" width="74.7109375" style="89" customWidth="1"/>
    <col min="8194" max="8194" width="3.28515625" style="89" customWidth="1"/>
    <col min="8195" max="8195" width="25.7109375" style="89" customWidth="1"/>
    <col min="8196" max="8437" width="11.42578125" style="89"/>
    <col min="8438" max="8438" width="3.28515625" style="89" customWidth="1"/>
    <col min="8439" max="8439" width="70.7109375" style="89" customWidth="1"/>
    <col min="8440" max="8440" width="25.7109375" style="89" customWidth="1"/>
    <col min="8441" max="8441" width="3.28515625" style="89" customWidth="1"/>
    <col min="8442" max="8442" width="23.28515625" style="89" customWidth="1"/>
    <col min="8443" max="8443" width="3.28515625" style="89" customWidth="1"/>
    <col min="8444" max="8448" width="11.42578125" style="89"/>
    <col min="8449" max="8449" width="74.7109375" style="89" customWidth="1"/>
    <col min="8450" max="8450" width="3.28515625" style="89" customWidth="1"/>
    <col min="8451" max="8451" width="25.7109375" style="89" customWidth="1"/>
    <col min="8452" max="8693" width="11.42578125" style="89"/>
    <col min="8694" max="8694" width="3.28515625" style="89" customWidth="1"/>
    <col min="8695" max="8695" width="70.7109375" style="89" customWidth="1"/>
    <col min="8696" max="8696" width="25.7109375" style="89" customWidth="1"/>
    <col min="8697" max="8697" width="3.28515625" style="89" customWidth="1"/>
    <col min="8698" max="8698" width="23.28515625" style="89" customWidth="1"/>
    <col min="8699" max="8699" width="3.28515625" style="89" customWidth="1"/>
    <col min="8700" max="8704" width="11.42578125" style="89"/>
    <col min="8705" max="8705" width="74.7109375" style="89" customWidth="1"/>
    <col min="8706" max="8706" width="3.28515625" style="89" customWidth="1"/>
    <col min="8707" max="8707" width="25.7109375" style="89" customWidth="1"/>
    <col min="8708" max="8949" width="11.42578125" style="89"/>
    <col min="8950" max="8950" width="3.28515625" style="89" customWidth="1"/>
    <col min="8951" max="8951" width="70.7109375" style="89" customWidth="1"/>
    <col min="8952" max="8952" width="25.7109375" style="89" customWidth="1"/>
    <col min="8953" max="8953" width="3.28515625" style="89" customWidth="1"/>
    <col min="8954" max="8954" width="23.28515625" style="89" customWidth="1"/>
    <col min="8955" max="8955" width="3.28515625" style="89" customWidth="1"/>
    <col min="8956" max="8960" width="11.42578125" style="89"/>
    <col min="8961" max="8961" width="74.7109375" style="89" customWidth="1"/>
    <col min="8962" max="8962" width="3.28515625" style="89" customWidth="1"/>
    <col min="8963" max="8963" width="25.7109375" style="89" customWidth="1"/>
    <col min="8964" max="9205" width="11.42578125" style="89"/>
    <col min="9206" max="9206" width="3.28515625" style="89" customWidth="1"/>
    <col min="9207" max="9207" width="70.7109375" style="89" customWidth="1"/>
    <col min="9208" max="9208" width="25.7109375" style="89" customWidth="1"/>
    <col min="9209" max="9209" width="3.28515625" style="89" customWidth="1"/>
    <col min="9210" max="9210" width="23.28515625" style="89" customWidth="1"/>
    <col min="9211" max="9211" width="3.28515625" style="89" customWidth="1"/>
    <col min="9212" max="9216" width="11.42578125" style="89"/>
    <col min="9217" max="9217" width="74.7109375" style="89" customWidth="1"/>
    <col min="9218" max="9218" width="3.28515625" style="89" customWidth="1"/>
    <col min="9219" max="9219" width="25.7109375" style="89" customWidth="1"/>
    <col min="9220" max="9461" width="11.42578125" style="89"/>
    <col min="9462" max="9462" width="3.28515625" style="89" customWidth="1"/>
    <col min="9463" max="9463" width="70.7109375" style="89" customWidth="1"/>
    <col min="9464" max="9464" width="25.7109375" style="89" customWidth="1"/>
    <col min="9465" max="9465" width="3.28515625" style="89" customWidth="1"/>
    <col min="9466" max="9466" width="23.28515625" style="89" customWidth="1"/>
    <col min="9467" max="9467" width="3.28515625" style="89" customWidth="1"/>
    <col min="9468" max="9472" width="11.42578125" style="89"/>
    <col min="9473" max="9473" width="74.7109375" style="89" customWidth="1"/>
    <col min="9474" max="9474" width="3.28515625" style="89" customWidth="1"/>
    <col min="9475" max="9475" width="25.7109375" style="89" customWidth="1"/>
    <col min="9476" max="9717" width="11.42578125" style="89"/>
    <col min="9718" max="9718" width="3.28515625" style="89" customWidth="1"/>
    <col min="9719" max="9719" width="70.7109375" style="89" customWidth="1"/>
    <col min="9720" max="9720" width="25.7109375" style="89" customWidth="1"/>
    <col min="9721" max="9721" width="3.28515625" style="89" customWidth="1"/>
    <col min="9722" max="9722" width="23.28515625" style="89" customWidth="1"/>
    <col min="9723" max="9723" width="3.28515625" style="89" customWidth="1"/>
    <col min="9724" max="9728" width="11.42578125" style="89"/>
    <col min="9729" max="9729" width="74.7109375" style="89" customWidth="1"/>
    <col min="9730" max="9730" width="3.28515625" style="89" customWidth="1"/>
    <col min="9731" max="9731" width="25.7109375" style="89" customWidth="1"/>
    <col min="9732" max="9973" width="11.42578125" style="89"/>
    <col min="9974" max="9974" width="3.28515625" style="89" customWidth="1"/>
    <col min="9975" max="9975" width="70.7109375" style="89" customWidth="1"/>
    <col min="9976" max="9976" width="25.7109375" style="89" customWidth="1"/>
    <col min="9977" max="9977" width="3.28515625" style="89" customWidth="1"/>
    <col min="9978" max="9978" width="23.28515625" style="89" customWidth="1"/>
    <col min="9979" max="9979" width="3.28515625" style="89" customWidth="1"/>
    <col min="9980" max="9984" width="11.42578125" style="89"/>
    <col min="9985" max="9985" width="74.7109375" style="89" customWidth="1"/>
    <col min="9986" max="9986" width="3.28515625" style="89" customWidth="1"/>
    <col min="9987" max="9987" width="25.7109375" style="89" customWidth="1"/>
    <col min="9988" max="10229" width="11.42578125" style="89"/>
    <col min="10230" max="10230" width="3.28515625" style="89" customWidth="1"/>
    <col min="10231" max="10231" width="70.7109375" style="89" customWidth="1"/>
    <col min="10232" max="10232" width="25.7109375" style="89" customWidth="1"/>
    <col min="10233" max="10233" width="3.28515625" style="89" customWidth="1"/>
    <col min="10234" max="10234" width="23.28515625" style="89" customWidth="1"/>
    <col min="10235" max="10235" width="3.28515625" style="89" customWidth="1"/>
    <col min="10236" max="10240" width="11.42578125" style="89"/>
    <col min="10241" max="10241" width="74.7109375" style="89" customWidth="1"/>
    <col min="10242" max="10242" width="3.28515625" style="89" customWidth="1"/>
    <col min="10243" max="10243" width="25.7109375" style="89" customWidth="1"/>
    <col min="10244" max="10485" width="11.42578125" style="89"/>
    <col min="10486" max="10486" width="3.28515625" style="89" customWidth="1"/>
    <col min="10487" max="10487" width="70.7109375" style="89" customWidth="1"/>
    <col min="10488" max="10488" width="25.7109375" style="89" customWidth="1"/>
    <col min="10489" max="10489" width="3.28515625" style="89" customWidth="1"/>
    <col min="10490" max="10490" width="23.28515625" style="89" customWidth="1"/>
    <col min="10491" max="10491" width="3.28515625" style="89" customWidth="1"/>
    <col min="10492" max="10496" width="11.42578125" style="89"/>
    <col min="10497" max="10497" width="74.7109375" style="89" customWidth="1"/>
    <col min="10498" max="10498" width="3.28515625" style="89" customWidth="1"/>
    <col min="10499" max="10499" width="25.7109375" style="89" customWidth="1"/>
    <col min="10500" max="10741" width="11.42578125" style="89"/>
    <col min="10742" max="10742" width="3.28515625" style="89" customWidth="1"/>
    <col min="10743" max="10743" width="70.7109375" style="89" customWidth="1"/>
    <col min="10744" max="10744" width="25.7109375" style="89" customWidth="1"/>
    <col min="10745" max="10745" width="3.28515625" style="89" customWidth="1"/>
    <col min="10746" max="10746" width="23.28515625" style="89" customWidth="1"/>
    <col min="10747" max="10747" width="3.28515625" style="89" customWidth="1"/>
    <col min="10748" max="10752" width="11.42578125" style="89"/>
    <col min="10753" max="10753" width="74.7109375" style="89" customWidth="1"/>
    <col min="10754" max="10754" width="3.28515625" style="89" customWidth="1"/>
    <col min="10755" max="10755" width="25.7109375" style="89" customWidth="1"/>
    <col min="10756" max="10997" width="11.42578125" style="89"/>
    <col min="10998" max="10998" width="3.28515625" style="89" customWidth="1"/>
    <col min="10999" max="10999" width="70.7109375" style="89" customWidth="1"/>
    <col min="11000" max="11000" width="25.7109375" style="89" customWidth="1"/>
    <col min="11001" max="11001" width="3.28515625" style="89" customWidth="1"/>
    <col min="11002" max="11002" width="23.28515625" style="89" customWidth="1"/>
    <col min="11003" max="11003" width="3.28515625" style="89" customWidth="1"/>
    <col min="11004" max="11008" width="11.42578125" style="89"/>
    <col min="11009" max="11009" width="74.7109375" style="89" customWidth="1"/>
    <col min="11010" max="11010" width="3.28515625" style="89" customWidth="1"/>
    <col min="11011" max="11011" width="25.7109375" style="89" customWidth="1"/>
    <col min="11012" max="11253" width="11.42578125" style="89"/>
    <col min="11254" max="11254" width="3.28515625" style="89" customWidth="1"/>
    <col min="11255" max="11255" width="70.7109375" style="89" customWidth="1"/>
    <col min="11256" max="11256" width="25.7109375" style="89" customWidth="1"/>
    <col min="11257" max="11257" width="3.28515625" style="89" customWidth="1"/>
    <col min="11258" max="11258" width="23.28515625" style="89" customWidth="1"/>
    <col min="11259" max="11259" width="3.28515625" style="89" customWidth="1"/>
    <col min="11260" max="11264" width="11.42578125" style="89"/>
    <col min="11265" max="11265" width="74.7109375" style="89" customWidth="1"/>
    <col min="11266" max="11266" width="3.28515625" style="89" customWidth="1"/>
    <col min="11267" max="11267" width="25.7109375" style="89" customWidth="1"/>
    <col min="11268" max="11509" width="11.42578125" style="89"/>
    <col min="11510" max="11510" width="3.28515625" style="89" customWidth="1"/>
    <col min="11511" max="11511" width="70.7109375" style="89" customWidth="1"/>
    <col min="11512" max="11512" width="25.7109375" style="89" customWidth="1"/>
    <col min="11513" max="11513" width="3.28515625" style="89" customWidth="1"/>
    <col min="11514" max="11514" width="23.28515625" style="89" customWidth="1"/>
    <col min="11515" max="11515" width="3.28515625" style="89" customWidth="1"/>
    <col min="11516" max="11520" width="11.42578125" style="89"/>
    <col min="11521" max="11521" width="74.7109375" style="89" customWidth="1"/>
    <col min="11522" max="11522" width="3.28515625" style="89" customWidth="1"/>
    <col min="11523" max="11523" width="25.7109375" style="89" customWidth="1"/>
    <col min="11524" max="11765" width="11.42578125" style="89"/>
    <col min="11766" max="11766" width="3.28515625" style="89" customWidth="1"/>
    <col min="11767" max="11767" width="70.7109375" style="89" customWidth="1"/>
    <col min="11768" max="11768" width="25.7109375" style="89" customWidth="1"/>
    <col min="11769" max="11769" width="3.28515625" style="89" customWidth="1"/>
    <col min="11770" max="11770" width="23.28515625" style="89" customWidth="1"/>
    <col min="11771" max="11771" width="3.28515625" style="89" customWidth="1"/>
    <col min="11772" max="11776" width="11.42578125" style="89"/>
    <col min="11777" max="11777" width="74.7109375" style="89" customWidth="1"/>
    <col min="11778" max="11778" width="3.28515625" style="89" customWidth="1"/>
    <col min="11779" max="11779" width="25.7109375" style="89" customWidth="1"/>
    <col min="11780" max="12021" width="11.42578125" style="89"/>
    <col min="12022" max="12022" width="3.28515625" style="89" customWidth="1"/>
    <col min="12023" max="12023" width="70.7109375" style="89" customWidth="1"/>
    <col min="12024" max="12024" width="25.7109375" style="89" customWidth="1"/>
    <col min="12025" max="12025" width="3.28515625" style="89" customWidth="1"/>
    <col min="12026" max="12026" width="23.28515625" style="89" customWidth="1"/>
    <col min="12027" max="12027" width="3.28515625" style="89" customWidth="1"/>
    <col min="12028" max="12032" width="11.42578125" style="89"/>
    <col min="12033" max="12033" width="74.7109375" style="89" customWidth="1"/>
    <col min="12034" max="12034" width="3.28515625" style="89" customWidth="1"/>
    <col min="12035" max="12035" width="25.7109375" style="89" customWidth="1"/>
    <col min="12036" max="12277" width="11.42578125" style="89"/>
    <col min="12278" max="12278" width="3.28515625" style="89" customWidth="1"/>
    <col min="12279" max="12279" width="70.7109375" style="89" customWidth="1"/>
    <col min="12280" max="12280" width="25.7109375" style="89" customWidth="1"/>
    <col min="12281" max="12281" width="3.28515625" style="89" customWidth="1"/>
    <col min="12282" max="12282" width="23.28515625" style="89" customWidth="1"/>
    <col min="12283" max="12283" width="3.28515625" style="89" customWidth="1"/>
    <col min="12284" max="12288" width="11.42578125" style="89"/>
    <col min="12289" max="12289" width="74.7109375" style="89" customWidth="1"/>
    <col min="12290" max="12290" width="3.28515625" style="89" customWidth="1"/>
    <col min="12291" max="12291" width="25.7109375" style="89" customWidth="1"/>
    <col min="12292" max="12533" width="11.42578125" style="89"/>
    <col min="12534" max="12534" width="3.28515625" style="89" customWidth="1"/>
    <col min="12535" max="12535" width="70.7109375" style="89" customWidth="1"/>
    <col min="12536" max="12536" width="25.7109375" style="89" customWidth="1"/>
    <col min="12537" max="12537" width="3.28515625" style="89" customWidth="1"/>
    <col min="12538" max="12538" width="23.28515625" style="89" customWidth="1"/>
    <col min="12539" max="12539" width="3.28515625" style="89" customWidth="1"/>
    <col min="12540" max="12544" width="11.42578125" style="89"/>
    <col min="12545" max="12545" width="74.7109375" style="89" customWidth="1"/>
    <col min="12546" max="12546" width="3.28515625" style="89" customWidth="1"/>
    <col min="12547" max="12547" width="25.7109375" style="89" customWidth="1"/>
    <col min="12548" max="12789" width="11.42578125" style="89"/>
    <col min="12790" max="12790" width="3.28515625" style="89" customWidth="1"/>
    <col min="12791" max="12791" width="70.7109375" style="89" customWidth="1"/>
    <col min="12792" max="12792" width="25.7109375" style="89" customWidth="1"/>
    <col min="12793" max="12793" width="3.28515625" style="89" customWidth="1"/>
    <col min="12794" max="12794" width="23.28515625" style="89" customWidth="1"/>
    <col min="12795" max="12795" width="3.28515625" style="89" customWidth="1"/>
    <col min="12796" max="12800" width="11.42578125" style="89"/>
    <col min="12801" max="12801" width="74.7109375" style="89" customWidth="1"/>
    <col min="12802" max="12802" width="3.28515625" style="89" customWidth="1"/>
    <col min="12803" max="12803" width="25.7109375" style="89" customWidth="1"/>
    <col min="12804" max="13045" width="11.42578125" style="89"/>
    <col min="13046" max="13046" width="3.28515625" style="89" customWidth="1"/>
    <col min="13047" max="13047" width="70.7109375" style="89" customWidth="1"/>
    <col min="13048" max="13048" width="25.7109375" style="89" customWidth="1"/>
    <col min="13049" max="13049" width="3.28515625" style="89" customWidth="1"/>
    <col min="13050" max="13050" width="23.28515625" style="89" customWidth="1"/>
    <col min="13051" max="13051" width="3.28515625" style="89" customWidth="1"/>
    <col min="13052" max="13056" width="11.42578125" style="89"/>
    <col min="13057" max="13057" width="74.7109375" style="89" customWidth="1"/>
    <col min="13058" max="13058" width="3.28515625" style="89" customWidth="1"/>
    <col min="13059" max="13059" width="25.7109375" style="89" customWidth="1"/>
    <col min="13060" max="13301" width="11.42578125" style="89"/>
    <col min="13302" max="13302" width="3.28515625" style="89" customWidth="1"/>
    <col min="13303" max="13303" width="70.7109375" style="89" customWidth="1"/>
    <col min="13304" max="13304" width="25.7109375" style="89" customWidth="1"/>
    <col min="13305" max="13305" width="3.28515625" style="89" customWidth="1"/>
    <col min="13306" max="13306" width="23.28515625" style="89" customWidth="1"/>
    <col min="13307" max="13307" width="3.28515625" style="89" customWidth="1"/>
    <col min="13308" max="13312" width="11.42578125" style="89"/>
    <col min="13313" max="13313" width="74.7109375" style="89" customWidth="1"/>
    <col min="13314" max="13314" width="3.28515625" style="89" customWidth="1"/>
    <col min="13315" max="13315" width="25.7109375" style="89" customWidth="1"/>
    <col min="13316" max="13557" width="11.42578125" style="89"/>
    <col min="13558" max="13558" width="3.28515625" style="89" customWidth="1"/>
    <col min="13559" max="13559" width="70.7109375" style="89" customWidth="1"/>
    <col min="13560" max="13560" width="25.7109375" style="89" customWidth="1"/>
    <col min="13561" max="13561" width="3.28515625" style="89" customWidth="1"/>
    <col min="13562" max="13562" width="23.28515625" style="89" customWidth="1"/>
    <col min="13563" max="13563" width="3.28515625" style="89" customWidth="1"/>
    <col min="13564" max="13568" width="11.42578125" style="89"/>
    <col min="13569" max="13569" width="74.7109375" style="89" customWidth="1"/>
    <col min="13570" max="13570" width="3.28515625" style="89" customWidth="1"/>
    <col min="13571" max="13571" width="25.7109375" style="89" customWidth="1"/>
    <col min="13572" max="13813" width="11.42578125" style="89"/>
    <col min="13814" max="13814" width="3.28515625" style="89" customWidth="1"/>
    <col min="13815" max="13815" width="70.7109375" style="89" customWidth="1"/>
    <col min="13816" max="13816" width="25.7109375" style="89" customWidth="1"/>
    <col min="13817" max="13817" width="3.28515625" style="89" customWidth="1"/>
    <col min="13818" max="13818" width="23.28515625" style="89" customWidth="1"/>
    <col min="13819" max="13819" width="3.28515625" style="89" customWidth="1"/>
    <col min="13820" max="13824" width="11.42578125" style="89"/>
    <col min="13825" max="13825" width="74.7109375" style="89" customWidth="1"/>
    <col min="13826" max="13826" width="3.28515625" style="89" customWidth="1"/>
    <col min="13827" max="13827" width="25.7109375" style="89" customWidth="1"/>
    <col min="13828" max="14069" width="11.42578125" style="89"/>
    <col min="14070" max="14070" width="3.28515625" style="89" customWidth="1"/>
    <col min="14071" max="14071" width="70.7109375" style="89" customWidth="1"/>
    <col min="14072" max="14072" width="25.7109375" style="89" customWidth="1"/>
    <col min="14073" max="14073" width="3.28515625" style="89" customWidth="1"/>
    <col min="14074" max="14074" width="23.28515625" style="89" customWidth="1"/>
    <col min="14075" max="14075" width="3.28515625" style="89" customWidth="1"/>
    <col min="14076" max="14080" width="11.42578125" style="89"/>
    <col min="14081" max="14081" width="74.7109375" style="89" customWidth="1"/>
    <col min="14082" max="14082" width="3.28515625" style="89" customWidth="1"/>
    <col min="14083" max="14083" width="25.7109375" style="89" customWidth="1"/>
    <col min="14084" max="14325" width="11.42578125" style="89"/>
    <col min="14326" max="14326" width="3.28515625" style="89" customWidth="1"/>
    <col min="14327" max="14327" width="70.7109375" style="89" customWidth="1"/>
    <col min="14328" max="14328" width="25.7109375" style="89" customWidth="1"/>
    <col min="14329" max="14329" width="3.28515625" style="89" customWidth="1"/>
    <col min="14330" max="14330" width="23.28515625" style="89" customWidth="1"/>
    <col min="14331" max="14331" width="3.28515625" style="89" customWidth="1"/>
    <col min="14332" max="14336" width="11.42578125" style="89"/>
    <col min="14337" max="14337" width="74.7109375" style="89" customWidth="1"/>
    <col min="14338" max="14338" width="3.28515625" style="89" customWidth="1"/>
    <col min="14339" max="14339" width="25.7109375" style="89" customWidth="1"/>
    <col min="14340" max="14581" width="11.42578125" style="89"/>
    <col min="14582" max="14582" width="3.28515625" style="89" customWidth="1"/>
    <col min="14583" max="14583" width="70.7109375" style="89" customWidth="1"/>
    <col min="14584" max="14584" width="25.7109375" style="89" customWidth="1"/>
    <col min="14585" max="14585" width="3.28515625" style="89" customWidth="1"/>
    <col min="14586" max="14586" width="23.28515625" style="89" customWidth="1"/>
    <col min="14587" max="14587" width="3.28515625" style="89" customWidth="1"/>
    <col min="14588" max="14592" width="11.42578125" style="89"/>
    <col min="14593" max="14593" width="74.7109375" style="89" customWidth="1"/>
    <col min="14594" max="14594" width="3.28515625" style="89" customWidth="1"/>
    <col min="14595" max="14595" width="25.7109375" style="89" customWidth="1"/>
    <col min="14596" max="14837" width="11.42578125" style="89"/>
    <col min="14838" max="14838" width="3.28515625" style="89" customWidth="1"/>
    <col min="14839" max="14839" width="70.7109375" style="89" customWidth="1"/>
    <col min="14840" max="14840" width="25.7109375" style="89" customWidth="1"/>
    <col min="14841" max="14841" width="3.28515625" style="89" customWidth="1"/>
    <col min="14842" max="14842" width="23.28515625" style="89" customWidth="1"/>
    <col min="14843" max="14843" width="3.28515625" style="89" customWidth="1"/>
    <col min="14844" max="14848" width="11.42578125" style="89"/>
    <col min="14849" max="14849" width="74.7109375" style="89" customWidth="1"/>
    <col min="14850" max="14850" width="3.28515625" style="89" customWidth="1"/>
    <col min="14851" max="14851" width="25.7109375" style="89" customWidth="1"/>
    <col min="14852" max="15093" width="11.42578125" style="89"/>
    <col min="15094" max="15094" width="3.28515625" style="89" customWidth="1"/>
    <col min="15095" max="15095" width="70.7109375" style="89" customWidth="1"/>
    <col min="15096" max="15096" width="25.7109375" style="89" customWidth="1"/>
    <col min="15097" max="15097" width="3.28515625" style="89" customWidth="1"/>
    <col min="15098" max="15098" width="23.28515625" style="89" customWidth="1"/>
    <col min="15099" max="15099" width="3.28515625" style="89" customWidth="1"/>
    <col min="15100" max="15104" width="11.42578125" style="89"/>
    <col min="15105" max="15105" width="74.7109375" style="89" customWidth="1"/>
    <col min="15106" max="15106" width="3.28515625" style="89" customWidth="1"/>
    <col min="15107" max="15107" width="25.7109375" style="89" customWidth="1"/>
    <col min="15108" max="15349" width="11.42578125" style="89"/>
    <col min="15350" max="15350" width="3.28515625" style="89" customWidth="1"/>
    <col min="15351" max="15351" width="70.7109375" style="89" customWidth="1"/>
    <col min="15352" max="15352" width="25.7109375" style="89" customWidth="1"/>
    <col min="15353" max="15353" width="3.28515625" style="89" customWidth="1"/>
    <col min="15354" max="15354" width="23.28515625" style="89" customWidth="1"/>
    <col min="15355" max="15355" width="3.28515625" style="89" customWidth="1"/>
    <col min="15356" max="15360" width="11.42578125" style="89"/>
    <col min="15361" max="15361" width="74.7109375" style="89" customWidth="1"/>
    <col min="15362" max="15362" width="3.28515625" style="89" customWidth="1"/>
    <col min="15363" max="15363" width="25.7109375" style="89" customWidth="1"/>
    <col min="15364" max="15605" width="11.42578125" style="89"/>
    <col min="15606" max="15606" width="3.28515625" style="89" customWidth="1"/>
    <col min="15607" max="15607" width="70.7109375" style="89" customWidth="1"/>
    <col min="15608" max="15608" width="25.7109375" style="89" customWidth="1"/>
    <col min="15609" max="15609" width="3.28515625" style="89" customWidth="1"/>
    <col min="15610" max="15610" width="23.28515625" style="89" customWidth="1"/>
    <col min="15611" max="15611" width="3.28515625" style="89" customWidth="1"/>
    <col min="15612" max="15616" width="11.42578125" style="89"/>
    <col min="15617" max="15617" width="74.7109375" style="89" customWidth="1"/>
    <col min="15618" max="15618" width="3.28515625" style="89" customWidth="1"/>
    <col min="15619" max="15619" width="25.7109375" style="89" customWidth="1"/>
    <col min="15620" max="15861" width="11.42578125" style="89"/>
    <col min="15862" max="15862" width="3.28515625" style="89" customWidth="1"/>
    <col min="15863" max="15863" width="70.7109375" style="89" customWidth="1"/>
    <col min="15864" max="15864" width="25.7109375" style="89" customWidth="1"/>
    <col min="15865" max="15865" width="3.28515625" style="89" customWidth="1"/>
    <col min="15866" max="15866" width="23.28515625" style="89" customWidth="1"/>
    <col min="15867" max="15867" width="3.28515625" style="89" customWidth="1"/>
    <col min="15868" max="15872" width="11.42578125" style="89"/>
    <col min="15873" max="15873" width="74.7109375" style="89" customWidth="1"/>
    <col min="15874" max="15874" width="3.28515625" style="89" customWidth="1"/>
    <col min="15875" max="15875" width="25.7109375" style="89" customWidth="1"/>
    <col min="15876" max="16117" width="11.42578125" style="89"/>
    <col min="16118" max="16118" width="3.28515625" style="89" customWidth="1"/>
    <col min="16119" max="16119" width="70.7109375" style="89" customWidth="1"/>
    <col min="16120" max="16120" width="25.7109375" style="89" customWidth="1"/>
    <col min="16121" max="16121" width="3.28515625" style="89" customWidth="1"/>
    <col min="16122" max="16122" width="23.28515625" style="89" customWidth="1"/>
    <col min="16123" max="16123" width="3.28515625" style="89" customWidth="1"/>
    <col min="16124" max="16128" width="11.42578125" style="89"/>
    <col min="16129" max="16129" width="74.7109375" style="89" customWidth="1"/>
    <col min="16130" max="16130" width="3.28515625" style="89" customWidth="1"/>
    <col min="16131" max="16131" width="25.7109375" style="89" customWidth="1"/>
    <col min="16132" max="16373" width="11.42578125" style="89"/>
    <col min="16374" max="16374" width="3.28515625" style="89" customWidth="1"/>
    <col min="16375" max="16375" width="70.7109375" style="89" customWidth="1"/>
    <col min="16376" max="16376" width="25.7109375" style="89" customWidth="1"/>
    <col min="16377" max="16377" width="3.28515625" style="89" customWidth="1"/>
    <col min="16378" max="16378" width="23.28515625" style="89" customWidth="1"/>
    <col min="16379" max="16379" width="3.28515625" style="89" customWidth="1"/>
    <col min="16380" max="16384" width="11.42578125" style="89"/>
  </cols>
  <sheetData>
    <row r="1" spans="1:9" s="112" customFormat="1" ht="30" customHeight="1">
      <c r="A1" s="99" t="s">
        <v>130</v>
      </c>
      <c r="B1" s="111"/>
      <c r="C1" s="111"/>
    </row>
    <row r="2" spans="1:9" ht="15.75" thickBot="1"/>
    <row r="3" spans="1:9" s="91" customFormat="1" ht="15.75">
      <c r="A3" s="90" t="s">
        <v>131</v>
      </c>
      <c r="C3" s="92"/>
    </row>
    <row r="4" spans="1:9" s="91" customFormat="1" ht="15.75">
      <c r="A4" s="93" t="s">
        <v>49</v>
      </c>
      <c r="C4" s="94"/>
      <c r="D4" s="95"/>
    </row>
    <row r="5" spans="1:9" s="91" customFormat="1" ht="33" customHeight="1">
      <c r="A5" s="96" t="s">
        <v>94</v>
      </c>
      <c r="C5" s="115"/>
      <c r="D5" s="95"/>
    </row>
    <row r="6" spans="1:9" s="91" customFormat="1" ht="33" customHeight="1" thickBot="1">
      <c r="A6" s="96" t="s">
        <v>108</v>
      </c>
      <c r="C6" s="114"/>
      <c r="D6" s="95"/>
    </row>
    <row r="8" spans="1:9" ht="18.75">
      <c r="A8" s="97" t="s">
        <v>95</v>
      </c>
      <c r="B8" s="97"/>
    </row>
    <row r="9" spans="1:9">
      <c r="A9" s="89" t="str">
        <f>IF($C$4="Nein","","Ausgangsniveau der Erlösobergrenze")</f>
        <v>Ausgangsniveau der Erlösobergrenze</v>
      </c>
      <c r="C9" s="100">
        <f>IF($C$4="Nein","",$C$3)</f>
        <v>0</v>
      </c>
    </row>
    <row r="10" spans="1:9">
      <c r="A10" s="89" t="str">
        <f>IF($C$4="Nein","","Anteil dauerhaft nicht beeinflussbare Kostenanteil")</f>
        <v>Anteil dauerhaft nicht beeinflussbare Kostenanteil</v>
      </c>
      <c r="B10" s="89" t="str">
        <f>IF($C$4="Nein","","x")</f>
        <v>x</v>
      </c>
      <c r="C10" s="101">
        <f>IF($C$4="Nein","",0.45)</f>
        <v>0.45</v>
      </c>
      <c r="I10" s="100"/>
    </row>
    <row r="11" spans="1:9" ht="16.5" thickBot="1">
      <c r="B11" s="102"/>
      <c r="C11" s="103">
        <f>ROUND(IF($C$4="Nein",C5,C9*C10),2)</f>
        <v>0</v>
      </c>
      <c r="D11" s="165" t="s">
        <v>151</v>
      </c>
    </row>
    <row r="12" spans="1:9" ht="16.5" thickTop="1">
      <c r="B12" s="91"/>
      <c r="C12" s="104"/>
    </row>
    <row r="14" spans="1:9" ht="18.75">
      <c r="A14" s="97" t="s">
        <v>96</v>
      </c>
      <c r="B14" s="97"/>
    </row>
    <row r="15" spans="1:9">
      <c r="A15" s="89" t="s">
        <v>97</v>
      </c>
      <c r="C15" s="105">
        <f>$C$3</f>
        <v>0</v>
      </c>
    </row>
    <row r="16" spans="1:9">
      <c r="A16" s="89" t="s">
        <v>98</v>
      </c>
      <c r="B16" s="106" t="s">
        <v>99</v>
      </c>
      <c r="C16" s="107">
        <f>C11</f>
        <v>0</v>
      </c>
      <c r="I16" s="100"/>
    </row>
    <row r="17" spans="1:255">
      <c r="A17" s="89" t="s">
        <v>100</v>
      </c>
      <c r="C17" s="100">
        <f>C15-C16</f>
        <v>0</v>
      </c>
      <c r="I17" s="100"/>
    </row>
    <row r="18" spans="1:255">
      <c r="A18" s="98" t="s">
        <v>105</v>
      </c>
      <c r="B18" s="89" t="s">
        <v>101</v>
      </c>
      <c r="C18" s="108">
        <f>IF($C$4="Nein",C6,96.14%)</f>
        <v>0.96140000000000003</v>
      </c>
    </row>
    <row r="19" spans="1:255" ht="16.5" thickBot="1">
      <c r="B19" s="102"/>
      <c r="C19" s="103">
        <f>ROUND(C17*C18,2)</f>
        <v>0</v>
      </c>
      <c r="D19" s="165" t="s">
        <v>152</v>
      </c>
    </row>
    <row r="20" spans="1:255" ht="16.5" thickTop="1">
      <c r="B20" s="91"/>
      <c r="C20" s="104"/>
    </row>
    <row r="22" spans="1:255" ht="18.75">
      <c r="A22" s="97" t="s">
        <v>102</v>
      </c>
    </row>
    <row r="23" spans="1:255">
      <c r="A23" s="89" t="s">
        <v>97</v>
      </c>
      <c r="B23" s="91"/>
      <c r="C23" s="109">
        <f>$C$3</f>
        <v>0</v>
      </c>
      <c r="I23" s="100"/>
    </row>
    <row r="24" spans="1:255">
      <c r="A24" s="89" t="s">
        <v>98</v>
      </c>
      <c r="B24" s="91" t="s">
        <v>99</v>
      </c>
      <c r="C24" s="109">
        <f>C11</f>
        <v>0</v>
      </c>
    </row>
    <row r="25" spans="1:255">
      <c r="A25" s="89" t="s">
        <v>103</v>
      </c>
      <c r="B25" s="91" t="s">
        <v>99</v>
      </c>
      <c r="C25" s="109">
        <f>C19</f>
        <v>0</v>
      </c>
    </row>
    <row r="26" spans="1:255" ht="16.5" thickBot="1">
      <c r="B26" s="102"/>
      <c r="C26" s="103">
        <f>ROUND(C23-C24-C25,2)</f>
        <v>0</v>
      </c>
      <c r="D26" s="165" t="s">
        <v>153</v>
      </c>
    </row>
    <row r="27" spans="1:255" ht="15.75" thickTop="1"/>
    <row r="28" spans="1:255">
      <c r="C28" s="100"/>
    </row>
    <row r="29" spans="1:255">
      <c r="A29" s="113"/>
      <c r="B29" s="113"/>
      <c r="C29" s="113"/>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c r="IO29" s="110"/>
      <c r="IP29" s="110"/>
      <c r="IQ29" s="110"/>
      <c r="IR29" s="110"/>
      <c r="IS29" s="110"/>
      <c r="IT29" s="110"/>
      <c r="IU29" s="110"/>
    </row>
  </sheetData>
  <conditionalFormatting sqref="C5:C6">
    <cfRule type="expression" dxfId="6" priority="1">
      <formula>$C$4="Ja"</formula>
    </cfRule>
  </conditionalFormatting>
  <dataValidations count="1">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"Ja, Nein"</formula1>
    </dataValidation>
  </dataValidations>
  <pageMargins left="0.39370078740157483" right="0.39370078740157483" top="0.39370078740157483" bottom="0.39370078740157483" header="0.19685039370078741" footer="0.19685039370078741"/>
  <pageSetup paperSize="9" scale="79" orientation="landscape" r:id="rId1"/>
  <headerFooter>
    <oddFooter>&amp;L&amp;8&amp;P/&amp;N&amp;R&amp;8&amp;A - &amp;F</oddFooter>
  </headerFooter>
</worksheet>
</file>

<file path=xl/worksheets/sheet2.xml><?xml version="1.0" encoding="utf-8"?>
<worksheet xmlns="http://schemas.openxmlformats.org/spreadsheetml/2006/main" xmlns:r="http://schemas.openxmlformats.org/officeDocument/2006/relationships">
  <sheetPr codeName="Tabelle1">
    <tabColor indexed="13"/>
    <pageSetUpPr fitToPage="1"/>
  </sheetPr>
  <dimension ref="A1:F84"/>
  <sheetViews>
    <sheetView topLeftCell="A19" zoomScale="70" zoomScaleNormal="70" zoomScaleSheetLayoutView="70" workbookViewId="0">
      <selection activeCell="H51" sqref="H51"/>
    </sheetView>
  </sheetViews>
  <sheetFormatPr baseColWidth="10" defaultRowHeight="15" outlineLevelRow="1"/>
  <cols>
    <col min="1" max="1" width="5.7109375" style="15" customWidth="1"/>
    <col min="2" max="2" width="125.7109375" style="15" customWidth="1"/>
    <col min="3" max="3" width="35.7109375" style="3" customWidth="1"/>
    <col min="4" max="4" width="35.7109375" style="1" customWidth="1"/>
    <col min="5" max="5" width="10.7109375" style="24" customWidth="1"/>
    <col min="6" max="6" width="27.85546875" style="1" customWidth="1"/>
    <col min="7" max="16384" width="11.42578125" style="1"/>
  </cols>
  <sheetData>
    <row r="1" spans="1:5" ht="90" customHeight="1">
      <c r="A1" s="180" t="s">
        <v>128</v>
      </c>
      <c r="B1" s="180"/>
      <c r="C1" s="180"/>
      <c r="D1" s="180"/>
      <c r="E1" s="180"/>
    </row>
    <row r="2" spans="1:5" ht="15" customHeight="1">
      <c r="A2" s="56"/>
      <c r="B2" s="23"/>
      <c r="C2" s="23"/>
      <c r="D2" s="23"/>
      <c r="E2" s="23"/>
    </row>
    <row r="3" spans="1:5" ht="15" customHeight="1">
      <c r="A3" s="56"/>
      <c r="B3" s="23"/>
      <c r="C3" s="23"/>
      <c r="D3" s="23"/>
      <c r="E3" s="23"/>
    </row>
    <row r="4" spans="1:5" ht="15" customHeight="1"/>
    <row r="5" spans="1:5" ht="24" thickBot="1">
      <c r="A5" s="20" t="s">
        <v>40</v>
      </c>
    </row>
    <row r="6" spans="1:5" ht="23.25" customHeight="1">
      <c r="A6" s="121">
        <f>ROW()</f>
        <v>6</v>
      </c>
      <c r="B6" s="65" t="s">
        <v>41</v>
      </c>
      <c r="C6" s="181"/>
      <c r="D6" s="182"/>
      <c r="E6" s="183"/>
    </row>
    <row r="7" spans="1:5" ht="23.25">
      <c r="A7" s="121">
        <f>ROW()</f>
        <v>7</v>
      </c>
      <c r="B7" s="51" t="s">
        <v>42</v>
      </c>
      <c r="C7" s="177"/>
      <c r="D7" s="178"/>
      <c r="E7" s="179"/>
    </row>
    <row r="8" spans="1:5" ht="23.25">
      <c r="A8" s="121">
        <f>ROW()</f>
        <v>8</v>
      </c>
      <c r="B8" s="52" t="s">
        <v>43</v>
      </c>
      <c r="C8" s="177"/>
      <c r="D8" s="178"/>
      <c r="E8" s="179"/>
    </row>
    <row r="9" spans="1:5" ht="23.25">
      <c r="A9" s="121">
        <f>ROW()</f>
        <v>9</v>
      </c>
      <c r="B9" s="52" t="s">
        <v>44</v>
      </c>
      <c r="C9" s="177"/>
      <c r="D9" s="178"/>
      <c r="E9" s="179"/>
    </row>
    <row r="10" spans="1:5" ht="23.25">
      <c r="A10" s="121">
        <f>ROW()</f>
        <v>10</v>
      </c>
      <c r="B10" s="53" t="s">
        <v>53</v>
      </c>
      <c r="C10" s="177"/>
      <c r="D10" s="178"/>
      <c r="E10" s="179"/>
    </row>
    <row r="11" spans="1:5" ht="23.25">
      <c r="A11" s="121">
        <f>ROW()</f>
        <v>11</v>
      </c>
      <c r="B11" s="53" t="s">
        <v>49</v>
      </c>
      <c r="C11" s="177"/>
      <c r="D11" s="178"/>
      <c r="E11" s="179"/>
    </row>
    <row r="12" spans="1:5" ht="24" thickBot="1">
      <c r="A12" s="121">
        <f>ROW()</f>
        <v>12</v>
      </c>
      <c r="B12" s="53" t="s">
        <v>121</v>
      </c>
      <c r="C12" s="174"/>
      <c r="D12" s="175"/>
      <c r="E12" s="176"/>
    </row>
    <row r="13" spans="1:5" ht="15" customHeight="1"/>
    <row r="14" spans="1:5" s="37" customFormat="1" ht="30.75" customHeight="1" thickBot="1">
      <c r="A14" s="20" t="s">
        <v>45</v>
      </c>
      <c r="B14" s="35"/>
      <c r="C14" s="126" t="s">
        <v>132</v>
      </c>
      <c r="D14" s="22" t="s">
        <v>127</v>
      </c>
      <c r="E14" s="36"/>
    </row>
    <row r="15" spans="1:5" ht="24" thickBot="1">
      <c r="A15" s="121">
        <f>ROW()</f>
        <v>15</v>
      </c>
      <c r="B15" s="51" t="s">
        <v>133</v>
      </c>
      <c r="C15" s="76">
        <v>106.18</v>
      </c>
      <c r="D15" s="82">
        <v>105.7</v>
      </c>
      <c r="E15" s="83">
        <f>IFERROR(D15/C15-1,"-")</f>
        <v>-4.5206253531738794E-3</v>
      </c>
    </row>
    <row r="16" spans="1:5" ht="15.75">
      <c r="B16" s="21" t="s">
        <v>124</v>
      </c>
      <c r="C16" s="25"/>
      <c r="D16" s="25"/>
    </row>
    <row r="18" spans="1:6" ht="30.75" thickBot="1">
      <c r="A18" s="20" t="s">
        <v>89</v>
      </c>
      <c r="C18" s="126" t="s">
        <v>132</v>
      </c>
      <c r="D18" s="22" t="s">
        <v>127</v>
      </c>
    </row>
    <row r="19" spans="1:6" ht="23.25">
      <c r="A19" s="121">
        <f>ROW()</f>
        <v>19</v>
      </c>
      <c r="B19" s="54" t="s">
        <v>72</v>
      </c>
      <c r="C19" s="28"/>
      <c r="D19" s="78"/>
      <c r="E19" s="79" t="str">
        <f>IFERROR(D19/C19-1,"-")</f>
        <v>-</v>
      </c>
      <c r="F19" s="26"/>
    </row>
    <row r="20" spans="1:6" ht="23.25">
      <c r="A20" s="121">
        <f>ROW()</f>
        <v>20</v>
      </c>
      <c r="B20" s="54" t="s">
        <v>73</v>
      </c>
      <c r="C20" s="29"/>
      <c r="D20" s="77"/>
      <c r="E20" s="80" t="str">
        <f t="shared" ref="E20:E41" si="0">IFERROR(D20/C20-1,"-")</f>
        <v>-</v>
      </c>
    </row>
    <row r="21" spans="1:6" ht="23.25">
      <c r="A21" s="121">
        <f>ROW()</f>
        <v>21</v>
      </c>
      <c r="B21" s="54" t="s">
        <v>74</v>
      </c>
      <c r="C21" s="29"/>
      <c r="D21" s="77"/>
      <c r="E21" s="80" t="str">
        <f t="shared" si="0"/>
        <v>-</v>
      </c>
    </row>
    <row r="22" spans="1:6" ht="23.25">
      <c r="A22" s="121">
        <f>ROW()</f>
        <v>22</v>
      </c>
      <c r="B22" s="54" t="s">
        <v>75</v>
      </c>
      <c r="C22" s="29"/>
      <c r="D22" s="77"/>
      <c r="E22" s="80" t="str">
        <f t="shared" si="0"/>
        <v>-</v>
      </c>
    </row>
    <row r="23" spans="1:6" ht="23.25">
      <c r="A23" s="121">
        <f>ROW()</f>
        <v>23</v>
      </c>
      <c r="B23" s="54" t="s">
        <v>118</v>
      </c>
      <c r="C23" s="29"/>
      <c r="D23" s="77"/>
      <c r="E23" s="80"/>
    </row>
    <row r="24" spans="1:6" ht="23.25" collapsed="1">
      <c r="A24" s="121">
        <f>ROW()</f>
        <v>24</v>
      </c>
      <c r="B24" s="54" t="s">
        <v>76</v>
      </c>
      <c r="C24" s="29"/>
      <c r="D24" s="77"/>
      <c r="E24" s="80" t="str">
        <f t="shared" si="0"/>
        <v>-</v>
      </c>
    </row>
    <row r="25" spans="1:6" ht="23.25">
      <c r="A25" s="121">
        <f>ROW()</f>
        <v>25</v>
      </c>
      <c r="B25" s="59" t="s">
        <v>77</v>
      </c>
      <c r="C25" s="29"/>
      <c r="D25" s="77"/>
      <c r="E25" s="80" t="str">
        <f t="shared" si="0"/>
        <v>-</v>
      </c>
    </row>
    <row r="26" spans="1:6" ht="23.25">
      <c r="A26" s="121">
        <f>ROW()</f>
        <v>26</v>
      </c>
      <c r="B26" s="54" t="s">
        <v>78</v>
      </c>
      <c r="C26" s="29"/>
      <c r="D26" s="77"/>
      <c r="E26" s="80" t="str">
        <f t="shared" si="0"/>
        <v>-</v>
      </c>
    </row>
    <row r="27" spans="1:6" ht="23.25">
      <c r="A27" s="121">
        <f>ROW()</f>
        <v>27</v>
      </c>
      <c r="B27" s="54" t="s">
        <v>79</v>
      </c>
      <c r="C27" s="29"/>
      <c r="D27" s="77"/>
      <c r="E27" s="80" t="str">
        <f t="shared" si="0"/>
        <v>-</v>
      </c>
    </row>
    <row r="28" spans="1:6" ht="23.25" outlineLevel="1">
      <c r="A28" s="121">
        <f>ROW()</f>
        <v>28</v>
      </c>
      <c r="B28" s="54" t="s">
        <v>80</v>
      </c>
      <c r="C28" s="29"/>
      <c r="D28" s="77"/>
      <c r="E28" s="80" t="str">
        <f t="shared" si="0"/>
        <v>-</v>
      </c>
    </row>
    <row r="29" spans="1:6" ht="23.25" outlineLevel="1">
      <c r="A29" s="121">
        <f>ROW()</f>
        <v>29</v>
      </c>
      <c r="B29" s="54" t="s">
        <v>81</v>
      </c>
      <c r="C29" s="29"/>
      <c r="D29" s="77"/>
      <c r="E29" s="80" t="str">
        <f t="shared" si="0"/>
        <v>-</v>
      </c>
    </row>
    <row r="30" spans="1:6" ht="23.25">
      <c r="A30" s="121">
        <f>ROW()</f>
        <v>30</v>
      </c>
      <c r="B30" s="54" t="s">
        <v>142</v>
      </c>
      <c r="C30" s="29"/>
      <c r="D30" s="77"/>
      <c r="E30" s="80" t="str">
        <f t="shared" si="0"/>
        <v>-</v>
      </c>
    </row>
    <row r="31" spans="1:6" ht="23.25">
      <c r="A31" s="121">
        <f>ROW()</f>
        <v>31</v>
      </c>
      <c r="B31" s="54" t="s">
        <v>143</v>
      </c>
      <c r="C31" s="29"/>
      <c r="D31" s="77"/>
      <c r="E31" s="80" t="str">
        <f t="shared" si="0"/>
        <v>-</v>
      </c>
      <c r="F31" s="26"/>
    </row>
    <row r="32" spans="1:6" ht="23.25">
      <c r="A32" s="121">
        <f>ROW()</f>
        <v>32</v>
      </c>
      <c r="B32" s="54" t="s">
        <v>82</v>
      </c>
      <c r="C32" s="29"/>
      <c r="D32" s="77"/>
      <c r="E32" s="80" t="str">
        <f t="shared" si="0"/>
        <v>-</v>
      </c>
    </row>
    <row r="33" spans="1:5" ht="23.25">
      <c r="A33" s="121">
        <f>ROW()</f>
        <v>33</v>
      </c>
      <c r="B33" s="54" t="s">
        <v>83</v>
      </c>
      <c r="C33" s="29"/>
      <c r="D33" s="77"/>
      <c r="E33" s="80" t="str">
        <f t="shared" si="0"/>
        <v>-</v>
      </c>
    </row>
    <row r="34" spans="1:5" ht="23.25">
      <c r="A34" s="121">
        <f>ROW()</f>
        <v>34</v>
      </c>
      <c r="B34" s="54" t="s">
        <v>84</v>
      </c>
      <c r="C34" s="29"/>
      <c r="D34" s="77"/>
      <c r="E34" s="80" t="str">
        <f t="shared" si="0"/>
        <v>-</v>
      </c>
    </row>
    <row r="35" spans="1:5" ht="23.25">
      <c r="A35" s="121">
        <f>ROW()</f>
        <v>35</v>
      </c>
      <c r="B35" s="54" t="s">
        <v>85</v>
      </c>
      <c r="C35" s="29"/>
      <c r="D35" s="77"/>
      <c r="E35" s="80" t="str">
        <f t="shared" si="0"/>
        <v>-</v>
      </c>
    </row>
    <row r="36" spans="1:5" ht="23.25">
      <c r="A36" s="121">
        <f>ROW()</f>
        <v>36</v>
      </c>
      <c r="B36" s="54" t="s">
        <v>145</v>
      </c>
      <c r="C36" s="29"/>
      <c r="D36" s="77"/>
      <c r="E36" s="80"/>
    </row>
    <row r="37" spans="1:5" ht="23.25">
      <c r="A37" s="121">
        <f>ROW()</f>
        <v>37</v>
      </c>
      <c r="B37" s="59" t="s">
        <v>86</v>
      </c>
      <c r="C37" s="29"/>
      <c r="D37" s="77"/>
      <c r="E37" s="80" t="str">
        <f t="shared" si="0"/>
        <v>-</v>
      </c>
    </row>
    <row r="38" spans="1:5" ht="23.25" outlineLevel="1">
      <c r="A38" s="121">
        <f>ROW()</f>
        <v>38</v>
      </c>
      <c r="B38" s="54" t="s">
        <v>87</v>
      </c>
      <c r="C38" s="29"/>
      <c r="D38" s="77"/>
      <c r="E38" s="80" t="str">
        <f t="shared" si="0"/>
        <v>-</v>
      </c>
    </row>
    <row r="39" spans="1:5" ht="23.25" outlineLevel="1">
      <c r="A39" s="121">
        <f>ROW()</f>
        <v>39</v>
      </c>
      <c r="B39" s="54" t="s">
        <v>146</v>
      </c>
      <c r="C39" s="167"/>
      <c r="D39" s="168"/>
      <c r="E39" s="169"/>
    </row>
    <row r="40" spans="1:5" ht="38.25">
      <c r="A40" s="121">
        <f>ROW()</f>
        <v>40</v>
      </c>
      <c r="B40" s="166" t="s">
        <v>141</v>
      </c>
      <c r="C40" s="29"/>
      <c r="D40" s="77"/>
      <c r="E40" s="80" t="str">
        <f t="shared" si="0"/>
        <v>-</v>
      </c>
    </row>
    <row r="41" spans="1:5" ht="24" outlineLevel="1" thickBot="1">
      <c r="A41" s="121">
        <f>ROW()</f>
        <v>41</v>
      </c>
      <c r="B41" s="54" t="s">
        <v>88</v>
      </c>
      <c r="C41" s="116"/>
      <c r="D41" s="122"/>
      <c r="E41" s="118" t="str">
        <f t="shared" si="0"/>
        <v>-</v>
      </c>
    </row>
    <row r="42" spans="1:5" s="4" customFormat="1" ht="15.75" customHeight="1">
      <c r="A42" s="19"/>
      <c r="B42" s="40" t="s">
        <v>52</v>
      </c>
      <c r="C42" s="39"/>
      <c r="D42" s="39"/>
      <c r="E42" s="27"/>
    </row>
    <row r="44" spans="1:5" ht="30.75" thickBot="1">
      <c r="A44" s="48" t="s">
        <v>55</v>
      </c>
      <c r="B44" s="35"/>
      <c r="C44" s="126" t="s">
        <v>132</v>
      </c>
      <c r="D44" s="22" t="s">
        <v>127</v>
      </c>
    </row>
    <row r="45" spans="1:5" ht="23.25">
      <c r="A45" s="121">
        <f>ROW()</f>
        <v>45</v>
      </c>
      <c r="B45" s="55" t="s">
        <v>0</v>
      </c>
      <c r="C45" s="120">
        <f>Kostenanteile!C11</f>
        <v>0</v>
      </c>
      <c r="D45" s="87">
        <f>IF(C11="Ja",C45-C22+D22-C23+D23-C27+D27,SUM(D19:D41))</f>
        <v>0</v>
      </c>
      <c r="E45" s="79" t="str">
        <f t="shared" ref="E45:E46" si="1">IFERROR(D45/C45-1,"-")</f>
        <v>-</v>
      </c>
    </row>
    <row r="46" spans="1:5" ht="23.25">
      <c r="A46" s="121">
        <f>ROW()</f>
        <v>46</v>
      </c>
      <c r="B46" s="51" t="s">
        <v>1</v>
      </c>
      <c r="C46" s="29">
        <f>Kostenanteile!C19</f>
        <v>0</v>
      </c>
      <c r="D46" s="86">
        <f>IF(C12="Ja",C46-C40*C51,C46)</f>
        <v>0</v>
      </c>
      <c r="E46" s="80" t="str">
        <f t="shared" si="1"/>
        <v>-</v>
      </c>
    </row>
    <row r="47" spans="1:5" ht="24" thickBot="1">
      <c r="A47" s="121">
        <f>ROW()</f>
        <v>47</v>
      </c>
      <c r="B47" s="55" t="s">
        <v>2</v>
      </c>
      <c r="C47" s="30">
        <f>Kostenanteile!C26</f>
        <v>0</v>
      </c>
      <c r="D47" s="119">
        <f>IF(C12="Ja",C47-C40*(1-C51),C47)</f>
        <v>0</v>
      </c>
      <c r="E47" s="81" t="str">
        <f>IFERROR(D47/C47-1,"-")</f>
        <v>-</v>
      </c>
    </row>
    <row r="48" spans="1:5" ht="24" outlineLevel="1" thickBot="1">
      <c r="A48" s="121">
        <f>ROW()</f>
        <v>48</v>
      </c>
      <c r="B48" s="55" t="s">
        <v>57</v>
      </c>
      <c r="C48" s="116"/>
      <c r="D48" s="117"/>
      <c r="E48" s="118" t="str">
        <f>IFERROR(D48/C48-1,"-")</f>
        <v>-</v>
      </c>
    </row>
    <row r="49" spans="1:5" ht="15" customHeight="1">
      <c r="A49" s="43"/>
      <c r="C49" s="38"/>
    </row>
    <row r="50" spans="1:5" ht="24" thickBot="1">
      <c r="A50" s="48" t="s">
        <v>122</v>
      </c>
      <c r="B50" s="21"/>
      <c r="C50" s="38"/>
    </row>
    <row r="51" spans="1:5" ht="24" thickBot="1">
      <c r="A51" s="121">
        <f>ROW()</f>
        <v>51</v>
      </c>
      <c r="B51" s="51" t="s">
        <v>123</v>
      </c>
      <c r="C51" s="123"/>
    </row>
    <row r="52" spans="1:5" ht="15.75" customHeight="1">
      <c r="A52" s="43"/>
      <c r="B52" s="51"/>
      <c r="C52" s="58"/>
    </row>
    <row r="53" spans="1:5" s="44" customFormat="1" ht="27" customHeight="1" thickBot="1">
      <c r="A53" s="48" t="s">
        <v>125</v>
      </c>
      <c r="B53" s="57"/>
      <c r="C53" s="57"/>
      <c r="D53" s="45"/>
      <c r="E53" s="45"/>
    </row>
    <row r="54" spans="1:5" s="2" customFormat="1" ht="23.25">
      <c r="A54" s="121">
        <f>ROW()</f>
        <v>54</v>
      </c>
      <c r="B54" s="51" t="s">
        <v>93</v>
      </c>
      <c r="C54" s="33"/>
      <c r="D54" s="42"/>
      <c r="E54" s="42"/>
    </row>
    <row r="55" spans="1:5" ht="23.25">
      <c r="A55" s="121">
        <f>ROW()</f>
        <v>55</v>
      </c>
      <c r="B55" s="51" t="s">
        <v>92</v>
      </c>
      <c r="C55" s="46"/>
    </row>
    <row r="56" spans="1:5" s="37" customFormat="1" ht="23.25">
      <c r="A56" s="121">
        <f>ROW()</f>
        <v>56</v>
      </c>
      <c r="B56" s="51" t="s">
        <v>91</v>
      </c>
      <c r="C56" s="46"/>
      <c r="E56" s="36"/>
    </row>
    <row r="57" spans="1:5" ht="23.25">
      <c r="A57" s="121">
        <f>ROW()</f>
        <v>57</v>
      </c>
      <c r="B57" s="51" t="s">
        <v>90</v>
      </c>
      <c r="C57" s="46"/>
    </row>
    <row r="58" spans="1:5" ht="24" thickBot="1">
      <c r="A58" s="121">
        <f>ROW()</f>
        <v>58</v>
      </c>
      <c r="B58" s="51" t="s">
        <v>109</v>
      </c>
      <c r="C58" s="47"/>
    </row>
    <row r="59" spans="1:5" ht="15.75">
      <c r="A59" s="43"/>
      <c r="B59" s="19"/>
      <c r="C59" s="50"/>
    </row>
    <row r="60" spans="1:5" s="44" customFormat="1" ht="27" customHeight="1" thickBot="1">
      <c r="A60" s="48" t="s">
        <v>126</v>
      </c>
      <c r="B60" s="57"/>
      <c r="C60" s="57"/>
      <c r="D60" s="45"/>
      <c r="E60" s="45"/>
    </row>
    <row r="61" spans="1:5" s="2" customFormat="1" ht="23.25">
      <c r="A61" s="121">
        <f>ROW()</f>
        <v>61</v>
      </c>
      <c r="B61" s="51" t="s">
        <v>110</v>
      </c>
      <c r="C61" s="33"/>
      <c r="D61" s="42"/>
      <c r="E61" s="42"/>
    </row>
    <row r="62" spans="1:5" ht="23.25">
      <c r="A62" s="121">
        <f>ROW()</f>
        <v>62</v>
      </c>
      <c r="B62" s="51" t="s">
        <v>111</v>
      </c>
      <c r="C62" s="46"/>
    </row>
    <row r="63" spans="1:5" s="37" customFormat="1" ht="23.25">
      <c r="A63" s="121">
        <f>ROW()</f>
        <v>63</v>
      </c>
      <c r="B63" s="51" t="s">
        <v>112</v>
      </c>
      <c r="C63" s="46"/>
      <c r="E63" s="36"/>
    </row>
    <row r="64" spans="1:5" ht="23.25">
      <c r="A64" s="121">
        <f>ROW()</f>
        <v>64</v>
      </c>
      <c r="B64" s="51" t="s">
        <v>113</v>
      </c>
      <c r="C64" s="46"/>
    </row>
    <row r="65" spans="1:3" ht="24" thickBot="1">
      <c r="A65" s="121">
        <f>ROW()</f>
        <v>65</v>
      </c>
      <c r="B65" s="51" t="s">
        <v>114</v>
      </c>
      <c r="C65" s="47"/>
    </row>
    <row r="66" spans="1:3" ht="15.75" customHeight="1">
      <c r="A66" s="43"/>
      <c r="B66" s="51"/>
      <c r="C66" s="88"/>
    </row>
    <row r="67" spans="1:3" ht="27" thickBot="1">
      <c r="A67" s="48" t="s">
        <v>106</v>
      </c>
      <c r="C67" s="49"/>
    </row>
    <row r="68" spans="1:3" ht="23.25">
      <c r="A68" s="121">
        <f>ROW()</f>
        <v>68</v>
      </c>
      <c r="B68" s="51" t="s">
        <v>62</v>
      </c>
      <c r="C68" s="125">
        <v>0</v>
      </c>
    </row>
    <row r="69" spans="1:3" ht="23.25">
      <c r="A69" s="121">
        <f>ROW()</f>
        <v>69</v>
      </c>
      <c r="B69" s="51" t="s">
        <v>63</v>
      </c>
      <c r="C69" s="124">
        <v>0</v>
      </c>
    </row>
    <row r="70" spans="1:3" ht="23.25">
      <c r="A70" s="121">
        <f>ROW()</f>
        <v>70</v>
      </c>
      <c r="B70" s="51" t="s">
        <v>64</v>
      </c>
      <c r="C70" s="63">
        <v>0</v>
      </c>
    </row>
    <row r="71" spans="1:3" ht="23.25">
      <c r="A71" s="121">
        <f>ROW()</f>
        <v>71</v>
      </c>
      <c r="B71" s="51" t="s">
        <v>65</v>
      </c>
      <c r="C71" s="63">
        <v>0</v>
      </c>
    </row>
    <row r="72" spans="1:3" ht="24" thickBot="1">
      <c r="A72" s="121">
        <f>ROW()</f>
        <v>72</v>
      </c>
      <c r="B72" s="51" t="s">
        <v>115</v>
      </c>
      <c r="C72" s="64">
        <v>0</v>
      </c>
    </row>
    <row r="73" spans="1:3" ht="15" customHeight="1">
      <c r="A73" s="43"/>
      <c r="B73" s="51"/>
      <c r="C73" s="58"/>
    </row>
    <row r="74" spans="1:3" ht="27" customHeight="1" thickBot="1">
      <c r="A74" s="20" t="s">
        <v>129</v>
      </c>
      <c r="B74" s="20"/>
      <c r="C74" s="38"/>
    </row>
    <row r="75" spans="1:3" ht="23.25">
      <c r="A75" s="121">
        <f>ROW()</f>
        <v>75</v>
      </c>
      <c r="B75" s="51" t="s">
        <v>51</v>
      </c>
      <c r="C75" s="33"/>
    </row>
    <row r="76" spans="1:3" ht="24" thickBot="1">
      <c r="A76" s="121">
        <f>ROW()</f>
        <v>76</v>
      </c>
      <c r="B76" s="51" t="s">
        <v>107</v>
      </c>
      <c r="C76" s="34">
        <f>Erlösobergrenzen!E20</f>
        <v>0</v>
      </c>
    </row>
    <row r="77" spans="1:3" ht="15.75">
      <c r="B77" s="21" t="s">
        <v>154</v>
      </c>
    </row>
    <row r="78" spans="1:3" ht="15" customHeight="1">
      <c r="B78" s="21"/>
    </row>
    <row r="79" spans="1:3" ht="15.75">
      <c r="B79" s="41" t="s">
        <v>48</v>
      </c>
    </row>
    <row r="80" spans="1:3">
      <c r="A80" s="31"/>
      <c r="B80" s="15" t="s">
        <v>46</v>
      </c>
    </row>
    <row r="81" spans="1:5">
      <c r="A81" s="32"/>
      <c r="B81" s="15" t="s">
        <v>47</v>
      </c>
    </row>
    <row r="82" spans="1:5" ht="32.1" customHeight="1">
      <c r="B82" s="45" t="s">
        <v>61</v>
      </c>
      <c r="C82" s="45"/>
      <c r="D82" s="45"/>
      <c r="E82" s="45"/>
    </row>
    <row r="84" spans="1:5">
      <c r="B84" s="60" t="s">
        <v>54</v>
      </c>
      <c r="D84" s="61" t="s">
        <v>134</v>
      </c>
    </row>
  </sheetData>
  <mergeCells count="8">
    <mergeCell ref="C12:E12"/>
    <mergeCell ref="C9:E9"/>
    <mergeCell ref="C10:E10"/>
    <mergeCell ref="C11:E11"/>
    <mergeCell ref="A1:E1"/>
    <mergeCell ref="C6:E6"/>
    <mergeCell ref="C7:E7"/>
    <mergeCell ref="C8:E8"/>
  </mergeCells>
  <phoneticPr fontId="6" type="noConversion"/>
  <conditionalFormatting sqref="C24:D26 C28:D41 C61:C65 C19:D21">
    <cfRule type="expression" dxfId="5" priority="5">
      <formula>$C$11="Ja"</formula>
    </cfRule>
  </conditionalFormatting>
  <conditionalFormatting sqref="C51">
    <cfRule type="expression" dxfId="4" priority="1">
      <formula>$C$12="Ja"</formula>
    </cfRule>
  </conditionalFormatting>
  <dataValidations count="2">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
      <formula1>1</formula1>
      <formula2>250</formula2>
    </dataValidation>
    <dataValidation type="list" allowBlank="1" showInputMessage="1" showErrorMessage="1" sqref="C11:C12">
      <formula1>"Ja, Nein"</formula1>
    </dataValidation>
  </dataValidations>
  <printOptions horizontalCentered="1"/>
  <pageMargins left="0.78740157480314965" right="0.78740157480314965" top="0.39370078740157483" bottom="0.39370078740157483" header="0.19685039370078741" footer="0.19685039370078741"/>
  <pageSetup paperSize="9" scale="40" orientation="portrait" r:id="rId1"/>
  <headerFooter alignWithMargins="0">
    <oddFooter>&amp;L&amp;P/&amp;N&amp;R&amp;A - &amp;F</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F87"/>
  <sheetViews>
    <sheetView topLeftCell="A17" zoomScale="70" zoomScaleNormal="70" zoomScaleSheetLayoutView="70" workbookViewId="0">
      <selection activeCell="B53" sqref="B53"/>
    </sheetView>
  </sheetViews>
  <sheetFormatPr baseColWidth="10" defaultRowHeight="15" outlineLevelRow="1"/>
  <cols>
    <col min="1" max="1" width="5.7109375" style="15" customWidth="1"/>
    <col min="2" max="2" width="125.7109375" style="15" customWidth="1"/>
    <col min="3" max="3" width="35.7109375" style="3" customWidth="1"/>
    <col min="4" max="4" width="35.7109375" style="1" customWidth="1"/>
    <col min="5" max="5" width="10.7109375" style="24" customWidth="1"/>
    <col min="6" max="6" width="27.85546875" style="1" customWidth="1"/>
    <col min="7" max="16384" width="11.42578125" style="1"/>
  </cols>
  <sheetData>
    <row r="1" spans="1:5" ht="68.25" customHeight="1">
      <c r="A1" s="180" t="s">
        <v>137</v>
      </c>
      <c r="B1" s="180"/>
      <c r="C1" s="180"/>
      <c r="D1" s="180"/>
      <c r="E1" s="180"/>
    </row>
    <row r="2" spans="1:5" ht="15" customHeight="1">
      <c r="A2" s="56"/>
      <c r="B2" s="151"/>
      <c r="C2" s="151"/>
      <c r="D2" s="151"/>
      <c r="E2" s="151"/>
    </row>
    <row r="3" spans="1:5" ht="15" customHeight="1">
      <c r="A3" s="56"/>
      <c r="B3" s="151"/>
      <c r="C3" s="151"/>
      <c r="D3" s="151"/>
      <c r="E3" s="151"/>
    </row>
    <row r="4" spans="1:5" ht="15" customHeight="1"/>
    <row r="5" spans="1:5" ht="24" thickBot="1">
      <c r="A5" s="20" t="s">
        <v>40</v>
      </c>
    </row>
    <row r="6" spans="1:5" ht="23.25" customHeight="1">
      <c r="A6" s="121">
        <f>ROW()</f>
        <v>6</v>
      </c>
      <c r="B6" s="65" t="s">
        <v>41</v>
      </c>
      <c r="C6" s="181"/>
      <c r="D6" s="182"/>
      <c r="E6" s="183"/>
    </row>
    <row r="7" spans="1:5" ht="23.25">
      <c r="A7" s="121">
        <f>ROW()</f>
        <v>7</v>
      </c>
      <c r="B7" s="51" t="s">
        <v>42</v>
      </c>
      <c r="C7" s="177"/>
      <c r="D7" s="178"/>
      <c r="E7" s="179"/>
    </row>
    <row r="8" spans="1:5" ht="23.25">
      <c r="A8" s="121">
        <f>ROW()</f>
        <v>8</v>
      </c>
      <c r="B8" s="52" t="s">
        <v>43</v>
      </c>
      <c r="C8" s="177"/>
      <c r="D8" s="178"/>
      <c r="E8" s="179"/>
    </row>
    <row r="9" spans="1:5" ht="23.25">
      <c r="A9" s="121">
        <f>ROW()</f>
        <v>9</v>
      </c>
      <c r="B9" s="52" t="s">
        <v>44</v>
      </c>
      <c r="C9" s="177"/>
      <c r="D9" s="178"/>
      <c r="E9" s="179"/>
    </row>
    <row r="10" spans="1:5" ht="23.25">
      <c r="A10" s="121">
        <f>ROW()</f>
        <v>10</v>
      </c>
      <c r="B10" s="53" t="s">
        <v>53</v>
      </c>
      <c r="C10" s="177"/>
      <c r="D10" s="178"/>
      <c r="E10" s="179"/>
    </row>
    <row r="11" spans="1:5" ht="23.25">
      <c r="A11" s="121">
        <f>ROW()</f>
        <v>11</v>
      </c>
      <c r="B11" s="53" t="s">
        <v>49</v>
      </c>
      <c r="C11" s="177"/>
      <c r="D11" s="178"/>
      <c r="E11" s="179"/>
    </row>
    <row r="12" spans="1:5" ht="24" thickBot="1">
      <c r="A12" s="121">
        <f>ROW()</f>
        <v>12</v>
      </c>
      <c r="B12" s="53" t="s">
        <v>121</v>
      </c>
      <c r="C12" s="174"/>
      <c r="D12" s="175"/>
      <c r="E12" s="176"/>
    </row>
    <row r="13" spans="1:5" ht="15" customHeight="1"/>
    <row r="14" spans="1:5" s="37" customFormat="1" ht="30.75" customHeight="1" thickBot="1">
      <c r="A14" s="20" t="s">
        <v>45</v>
      </c>
      <c r="B14" s="35"/>
      <c r="C14" s="126" t="s">
        <v>132</v>
      </c>
      <c r="D14" s="22" t="s">
        <v>138</v>
      </c>
      <c r="E14" s="36"/>
    </row>
    <row r="15" spans="1:5" ht="24" thickBot="1">
      <c r="A15" s="121">
        <f>ROW()</f>
        <v>15</v>
      </c>
      <c r="B15" s="51" t="s">
        <v>139</v>
      </c>
      <c r="C15" s="76">
        <v>106.18</v>
      </c>
      <c r="D15" s="82">
        <v>106.6</v>
      </c>
      <c r="E15" s="83">
        <f>IFERROR(D15/C15-1,"-")</f>
        <v>3.9555471840269085E-3</v>
      </c>
    </row>
    <row r="16" spans="1:5" ht="15.75">
      <c r="B16" s="21" t="s">
        <v>135</v>
      </c>
      <c r="C16" s="25"/>
      <c r="D16" s="25"/>
    </row>
    <row r="18" spans="1:6" ht="30.75" thickBot="1">
      <c r="A18" s="20" t="s">
        <v>89</v>
      </c>
      <c r="C18" s="126" t="s">
        <v>132</v>
      </c>
      <c r="D18" s="22" t="s">
        <v>138</v>
      </c>
    </row>
    <row r="19" spans="1:6" ht="23.25">
      <c r="A19" s="121">
        <f>ROW()</f>
        <v>19</v>
      </c>
      <c r="B19" s="54" t="s">
        <v>72</v>
      </c>
      <c r="C19" s="28"/>
      <c r="D19" s="78"/>
      <c r="E19" s="79" t="str">
        <f>IFERROR(D19/C19-1,"-")</f>
        <v>-</v>
      </c>
      <c r="F19" s="26"/>
    </row>
    <row r="20" spans="1:6" ht="23.25">
      <c r="A20" s="121">
        <f>ROW()</f>
        <v>20</v>
      </c>
      <c r="B20" s="54" t="s">
        <v>73</v>
      </c>
      <c r="C20" s="29"/>
      <c r="D20" s="77"/>
      <c r="E20" s="80" t="str">
        <f t="shared" ref="E20:E42" si="0">IFERROR(D20/C20-1,"-")</f>
        <v>-</v>
      </c>
    </row>
    <row r="21" spans="1:6" ht="23.25">
      <c r="A21" s="121">
        <f>ROW()</f>
        <v>21</v>
      </c>
      <c r="B21" s="54" t="s">
        <v>74</v>
      </c>
      <c r="C21" s="29"/>
      <c r="D21" s="77"/>
      <c r="E21" s="80" t="str">
        <f t="shared" si="0"/>
        <v>-</v>
      </c>
    </row>
    <row r="22" spans="1:6" ht="23.25">
      <c r="A22" s="121">
        <f>ROW()</f>
        <v>22</v>
      </c>
      <c r="B22" s="54" t="s">
        <v>75</v>
      </c>
      <c r="C22" s="29"/>
      <c r="D22" s="77"/>
      <c r="E22" s="80" t="str">
        <f t="shared" si="0"/>
        <v>-</v>
      </c>
    </row>
    <row r="23" spans="1:6" ht="23.25">
      <c r="A23" s="121">
        <f>ROW()</f>
        <v>23</v>
      </c>
      <c r="B23" s="166" t="s">
        <v>118</v>
      </c>
      <c r="C23" s="29"/>
      <c r="D23" s="77"/>
      <c r="E23" s="80"/>
    </row>
    <row r="24" spans="1:6" ht="42.75" customHeight="1">
      <c r="A24" s="121">
        <f>ROW()</f>
        <v>24</v>
      </c>
      <c r="B24" s="166" t="s">
        <v>144</v>
      </c>
      <c r="C24" s="29"/>
      <c r="D24" s="77"/>
      <c r="E24" s="80"/>
    </row>
    <row r="25" spans="1:6" ht="23.25" collapsed="1">
      <c r="A25" s="121">
        <f>ROW()</f>
        <v>25</v>
      </c>
      <c r="B25" s="54" t="s">
        <v>76</v>
      </c>
      <c r="C25" s="29"/>
      <c r="D25" s="77"/>
      <c r="E25" s="80" t="str">
        <f t="shared" si="0"/>
        <v>-</v>
      </c>
    </row>
    <row r="26" spans="1:6" ht="23.25">
      <c r="A26" s="121">
        <f>ROW()</f>
        <v>26</v>
      </c>
      <c r="B26" s="59" t="s">
        <v>77</v>
      </c>
      <c r="C26" s="29"/>
      <c r="D26" s="77"/>
      <c r="E26" s="80" t="str">
        <f t="shared" si="0"/>
        <v>-</v>
      </c>
    </row>
    <row r="27" spans="1:6" ht="23.25">
      <c r="A27" s="121">
        <f>ROW()</f>
        <v>27</v>
      </c>
      <c r="B27" s="54" t="s">
        <v>78</v>
      </c>
      <c r="C27" s="29"/>
      <c r="D27" s="77"/>
      <c r="E27" s="80" t="str">
        <f t="shared" si="0"/>
        <v>-</v>
      </c>
    </row>
    <row r="28" spans="1:6" ht="23.25">
      <c r="A28" s="121">
        <f>ROW()</f>
        <v>28</v>
      </c>
      <c r="B28" s="54" t="s">
        <v>79</v>
      </c>
      <c r="C28" s="29"/>
      <c r="D28" s="77"/>
      <c r="E28" s="80" t="str">
        <f t="shared" si="0"/>
        <v>-</v>
      </c>
    </row>
    <row r="29" spans="1:6" ht="23.25" outlineLevel="1">
      <c r="A29" s="121">
        <f>ROW()</f>
        <v>29</v>
      </c>
      <c r="B29" s="54" t="s">
        <v>80</v>
      </c>
      <c r="C29" s="29"/>
      <c r="D29" s="77"/>
      <c r="E29" s="80" t="str">
        <f t="shared" si="0"/>
        <v>-</v>
      </c>
    </row>
    <row r="30" spans="1:6" ht="23.25" outlineLevel="1">
      <c r="A30" s="121">
        <f>ROW()</f>
        <v>30</v>
      </c>
      <c r="B30" s="54" t="s">
        <v>81</v>
      </c>
      <c r="C30" s="29"/>
      <c r="D30" s="77"/>
      <c r="E30" s="80" t="str">
        <f t="shared" si="0"/>
        <v>-</v>
      </c>
    </row>
    <row r="31" spans="1:6" ht="23.25">
      <c r="A31" s="121">
        <f>ROW()</f>
        <v>31</v>
      </c>
      <c r="B31" s="54" t="s">
        <v>142</v>
      </c>
      <c r="C31" s="29"/>
      <c r="D31" s="77"/>
      <c r="E31" s="80" t="str">
        <f t="shared" si="0"/>
        <v>-</v>
      </c>
    </row>
    <row r="32" spans="1:6" ht="23.25">
      <c r="A32" s="121">
        <f>ROW()</f>
        <v>32</v>
      </c>
      <c r="B32" s="54" t="s">
        <v>143</v>
      </c>
      <c r="C32" s="29"/>
      <c r="D32" s="77"/>
      <c r="E32" s="80" t="str">
        <f t="shared" si="0"/>
        <v>-</v>
      </c>
      <c r="F32" s="26"/>
    </row>
    <row r="33" spans="1:5" ht="23.25">
      <c r="A33" s="121">
        <f>ROW()</f>
        <v>33</v>
      </c>
      <c r="B33" s="54" t="s">
        <v>82</v>
      </c>
      <c r="C33" s="29"/>
      <c r="D33" s="77"/>
      <c r="E33" s="80" t="str">
        <f t="shared" si="0"/>
        <v>-</v>
      </c>
    </row>
    <row r="34" spans="1:5" ht="23.25">
      <c r="A34" s="121">
        <f>ROW()</f>
        <v>34</v>
      </c>
      <c r="B34" s="54" t="s">
        <v>83</v>
      </c>
      <c r="C34" s="29"/>
      <c r="D34" s="77"/>
      <c r="E34" s="80" t="str">
        <f t="shared" si="0"/>
        <v>-</v>
      </c>
    </row>
    <row r="35" spans="1:5" ht="23.25">
      <c r="A35" s="121">
        <f>ROW()</f>
        <v>35</v>
      </c>
      <c r="B35" s="54" t="s">
        <v>84</v>
      </c>
      <c r="C35" s="29"/>
      <c r="D35" s="77"/>
      <c r="E35" s="80" t="str">
        <f t="shared" si="0"/>
        <v>-</v>
      </c>
    </row>
    <row r="36" spans="1:5" ht="23.25">
      <c r="A36" s="121">
        <f>ROW()</f>
        <v>36</v>
      </c>
      <c r="B36" s="54" t="s">
        <v>85</v>
      </c>
      <c r="C36" s="29"/>
      <c r="D36" s="170"/>
      <c r="E36" s="80" t="str">
        <f t="shared" si="0"/>
        <v>-</v>
      </c>
    </row>
    <row r="37" spans="1:5" ht="23.25">
      <c r="A37" s="121">
        <f>ROW()</f>
        <v>37</v>
      </c>
      <c r="B37" s="54" t="s">
        <v>145</v>
      </c>
      <c r="C37" s="29"/>
      <c r="D37" s="77"/>
      <c r="E37" s="80"/>
    </row>
    <row r="38" spans="1:5" ht="23.25">
      <c r="A38" s="121">
        <f>ROW()</f>
        <v>38</v>
      </c>
      <c r="B38" s="59" t="s">
        <v>86</v>
      </c>
      <c r="C38" s="29"/>
      <c r="D38" s="77"/>
      <c r="E38" s="80" t="str">
        <f t="shared" si="0"/>
        <v>-</v>
      </c>
    </row>
    <row r="39" spans="1:5" ht="23.25" outlineLevel="1">
      <c r="A39" s="121">
        <f>ROW()</f>
        <v>39</v>
      </c>
      <c r="B39" s="54" t="s">
        <v>87</v>
      </c>
      <c r="C39" s="29"/>
      <c r="D39" s="77"/>
      <c r="E39" s="80" t="str">
        <f t="shared" si="0"/>
        <v>-</v>
      </c>
    </row>
    <row r="40" spans="1:5" ht="23.25" outlineLevel="1">
      <c r="A40" s="121">
        <f>ROW()</f>
        <v>40</v>
      </c>
      <c r="B40" s="54" t="s">
        <v>146</v>
      </c>
      <c r="C40" s="167"/>
      <c r="D40" s="168"/>
      <c r="E40" s="169"/>
    </row>
    <row r="41" spans="1:5" ht="38.25">
      <c r="A41" s="121">
        <f>ROW()</f>
        <v>41</v>
      </c>
      <c r="B41" s="166" t="s">
        <v>141</v>
      </c>
      <c r="C41" s="29"/>
      <c r="D41" s="77"/>
      <c r="E41" s="80" t="str">
        <f t="shared" si="0"/>
        <v>-</v>
      </c>
    </row>
    <row r="42" spans="1:5" ht="24" outlineLevel="1" thickBot="1">
      <c r="A42" s="121">
        <f>ROW()</f>
        <v>42</v>
      </c>
      <c r="B42" s="54" t="s">
        <v>88</v>
      </c>
      <c r="C42" s="116"/>
      <c r="D42" s="122"/>
      <c r="E42" s="118" t="str">
        <f t="shared" si="0"/>
        <v>-</v>
      </c>
    </row>
    <row r="43" spans="1:5" s="4" customFormat="1" ht="15.75" customHeight="1">
      <c r="A43" s="19"/>
      <c r="B43" s="40" t="s">
        <v>52</v>
      </c>
      <c r="C43" s="39"/>
      <c r="D43" s="39"/>
      <c r="E43" s="27"/>
    </row>
    <row r="45" spans="1:5" ht="30.75" thickBot="1">
      <c r="A45" s="48" t="s">
        <v>55</v>
      </c>
      <c r="B45" s="35"/>
      <c r="C45" s="126" t="s">
        <v>132</v>
      </c>
      <c r="D45" s="22" t="s">
        <v>138</v>
      </c>
    </row>
    <row r="46" spans="1:5" ht="23.25">
      <c r="A46" s="121">
        <f>ROW()</f>
        <v>46</v>
      </c>
      <c r="B46" s="55" t="s">
        <v>0</v>
      </c>
      <c r="C46" s="120">
        <f>Kostenanteile!C11</f>
        <v>0</v>
      </c>
      <c r="D46" s="87">
        <f>IF(C11="Ja",C46-C22+D22-C23+D23-C28+D28,SUM(D19:D42))</f>
        <v>0</v>
      </c>
      <c r="E46" s="79" t="str">
        <f t="shared" ref="E46:E47" si="1">IFERROR(D46/C46-1,"-")</f>
        <v>-</v>
      </c>
    </row>
    <row r="47" spans="1:5" ht="23.25">
      <c r="A47" s="121">
        <f>ROW()</f>
        <v>47</v>
      </c>
      <c r="B47" s="51" t="s">
        <v>1</v>
      </c>
      <c r="C47" s="29">
        <f>Kostenanteile!C19</f>
        <v>0</v>
      </c>
      <c r="D47" s="86">
        <f>IF(C12="Ja",C47-C41*C52,C47)</f>
        <v>0</v>
      </c>
      <c r="E47" s="80" t="str">
        <f t="shared" si="1"/>
        <v>-</v>
      </c>
    </row>
    <row r="48" spans="1:5" ht="24" thickBot="1">
      <c r="A48" s="121">
        <f>ROW()</f>
        <v>48</v>
      </c>
      <c r="B48" s="55" t="s">
        <v>2</v>
      </c>
      <c r="C48" s="30">
        <f>Kostenanteile!C26</f>
        <v>0</v>
      </c>
      <c r="D48" s="119">
        <f>IF(C12="Ja",C48-C41*(1-C52),C48)</f>
        <v>0</v>
      </c>
      <c r="E48" s="81" t="str">
        <f>IFERROR(D48/C48-1,"-")</f>
        <v>-</v>
      </c>
    </row>
    <row r="49" spans="1:5" ht="24" hidden="1" outlineLevel="1" thickBot="1">
      <c r="A49" s="121">
        <f>ROW()</f>
        <v>49</v>
      </c>
      <c r="B49" s="55" t="s">
        <v>57</v>
      </c>
      <c r="C49" s="116"/>
      <c r="D49" s="117"/>
      <c r="E49" s="118" t="str">
        <f>IFERROR(D49/C49-1,"-")</f>
        <v>-</v>
      </c>
    </row>
    <row r="50" spans="1:5" ht="15" customHeight="1" collapsed="1">
      <c r="A50" s="43"/>
      <c r="C50" s="38"/>
    </row>
    <row r="51" spans="1:5" ht="24" thickBot="1">
      <c r="A51" s="48" t="s">
        <v>122</v>
      </c>
      <c r="B51" s="21"/>
      <c r="C51" s="38"/>
    </row>
    <row r="52" spans="1:5" ht="24" thickBot="1">
      <c r="A52" s="121">
        <f>ROW()</f>
        <v>52</v>
      </c>
      <c r="B52" s="51" t="s">
        <v>123</v>
      </c>
      <c r="C52" s="123"/>
    </row>
    <row r="53" spans="1:5" ht="15.75" customHeight="1">
      <c r="A53" s="43"/>
      <c r="B53" s="51"/>
      <c r="C53" s="58"/>
    </row>
    <row r="54" spans="1:5" s="44" customFormat="1" ht="27" customHeight="1" thickBot="1">
      <c r="A54" s="48" t="s">
        <v>125</v>
      </c>
      <c r="B54" s="57"/>
      <c r="C54" s="57"/>
      <c r="D54" s="45"/>
      <c r="E54" s="45"/>
    </row>
    <row r="55" spans="1:5" s="2" customFormat="1" ht="23.25">
      <c r="A55" s="121">
        <f>ROW()</f>
        <v>55</v>
      </c>
      <c r="B55" s="51" t="s">
        <v>93</v>
      </c>
      <c r="C55" s="33"/>
      <c r="D55" s="42"/>
      <c r="E55" s="42"/>
    </row>
    <row r="56" spans="1:5" ht="23.25">
      <c r="A56" s="121">
        <f>ROW()</f>
        <v>56</v>
      </c>
      <c r="B56" s="51" t="s">
        <v>92</v>
      </c>
      <c r="C56" s="46"/>
    </row>
    <row r="57" spans="1:5" s="37" customFormat="1" ht="23.25">
      <c r="A57" s="121">
        <f>ROW()</f>
        <v>57</v>
      </c>
      <c r="B57" s="51" t="s">
        <v>91</v>
      </c>
      <c r="C57" s="46"/>
      <c r="E57" s="36"/>
    </row>
    <row r="58" spans="1:5" ht="23.25">
      <c r="A58" s="121">
        <f>ROW()</f>
        <v>58</v>
      </c>
      <c r="B58" s="51" t="s">
        <v>90</v>
      </c>
      <c r="C58" s="46"/>
    </row>
    <row r="59" spans="1:5" ht="24" thickBot="1">
      <c r="A59" s="121">
        <f>ROW()</f>
        <v>59</v>
      </c>
      <c r="B59" s="51" t="s">
        <v>109</v>
      </c>
      <c r="C59" s="47"/>
    </row>
    <row r="60" spans="1:5" ht="15.75">
      <c r="A60" s="43"/>
      <c r="B60" s="19"/>
      <c r="C60" s="50"/>
    </row>
    <row r="61" spans="1:5" s="44" customFormat="1" ht="27" customHeight="1" thickBot="1">
      <c r="A61" s="48" t="s">
        <v>126</v>
      </c>
      <c r="B61" s="57"/>
      <c r="C61" s="57"/>
      <c r="D61" s="45"/>
      <c r="E61" s="45"/>
    </row>
    <row r="62" spans="1:5" s="2" customFormat="1" ht="23.25">
      <c r="A62" s="121">
        <f>ROW()</f>
        <v>62</v>
      </c>
      <c r="B62" s="51" t="s">
        <v>110</v>
      </c>
      <c r="C62" s="33"/>
      <c r="D62" s="42"/>
      <c r="E62" s="42"/>
    </row>
    <row r="63" spans="1:5" ht="23.25">
      <c r="A63" s="121">
        <f>ROW()</f>
        <v>63</v>
      </c>
      <c r="B63" s="51" t="s">
        <v>111</v>
      </c>
      <c r="C63" s="46"/>
    </row>
    <row r="64" spans="1:5" s="37" customFormat="1" ht="23.25">
      <c r="A64" s="121">
        <f>ROW()</f>
        <v>64</v>
      </c>
      <c r="B64" s="51" t="s">
        <v>112</v>
      </c>
      <c r="C64" s="46"/>
      <c r="E64" s="36"/>
    </row>
    <row r="65" spans="1:3" ht="23.25">
      <c r="A65" s="121">
        <f>ROW()</f>
        <v>65</v>
      </c>
      <c r="B65" s="51" t="s">
        <v>113</v>
      </c>
      <c r="C65" s="46"/>
    </row>
    <row r="66" spans="1:3" ht="24" thickBot="1">
      <c r="A66" s="121">
        <f>ROW()</f>
        <v>66</v>
      </c>
      <c r="B66" s="51" t="s">
        <v>114</v>
      </c>
      <c r="C66" s="47"/>
    </row>
    <row r="67" spans="1:3" ht="15.75" customHeight="1">
      <c r="A67" s="43"/>
      <c r="B67" s="51"/>
      <c r="C67" s="88"/>
    </row>
    <row r="68" spans="1:3" ht="27" thickBot="1">
      <c r="A68" s="48" t="s">
        <v>106</v>
      </c>
      <c r="C68" s="49"/>
    </row>
    <row r="69" spans="1:3" ht="23.25">
      <c r="A69" s="121">
        <f>ROW()</f>
        <v>69</v>
      </c>
      <c r="B69" s="51" t="s">
        <v>62</v>
      </c>
      <c r="C69" s="125">
        <v>0</v>
      </c>
    </row>
    <row r="70" spans="1:3" ht="23.25">
      <c r="A70" s="121">
        <f>ROW()</f>
        <v>70</v>
      </c>
      <c r="B70" s="51" t="s">
        <v>63</v>
      </c>
      <c r="C70" s="152">
        <v>0</v>
      </c>
    </row>
    <row r="71" spans="1:3" ht="23.25">
      <c r="A71" s="121">
        <f>ROW()</f>
        <v>71</v>
      </c>
      <c r="B71" s="51" t="s">
        <v>64</v>
      </c>
      <c r="C71" s="124">
        <v>0</v>
      </c>
    </row>
    <row r="72" spans="1:3" ht="23.25">
      <c r="A72" s="121">
        <f>ROW()</f>
        <v>72</v>
      </c>
      <c r="B72" s="51" t="s">
        <v>65</v>
      </c>
      <c r="C72" s="63">
        <v>0</v>
      </c>
    </row>
    <row r="73" spans="1:3" ht="24" thickBot="1">
      <c r="A73" s="121">
        <f>ROW()</f>
        <v>73</v>
      </c>
      <c r="B73" s="51" t="s">
        <v>115</v>
      </c>
      <c r="C73" s="64">
        <v>0</v>
      </c>
    </row>
    <row r="74" spans="1:3" ht="15" customHeight="1">
      <c r="A74" s="43"/>
      <c r="B74" s="51"/>
      <c r="C74" s="58"/>
    </row>
    <row r="75" spans="1:3" ht="27" customHeight="1" thickBot="1">
      <c r="A75" s="20" t="s">
        <v>136</v>
      </c>
      <c r="B75" s="20"/>
      <c r="C75" s="38"/>
    </row>
    <row r="76" spans="1:3" ht="23.25">
      <c r="A76" s="121">
        <f>ROW()</f>
        <v>76</v>
      </c>
      <c r="B76" s="51" t="s">
        <v>51</v>
      </c>
      <c r="C76" s="33"/>
    </row>
    <row r="77" spans="1:3" ht="24" thickBot="1">
      <c r="A77" s="121">
        <f>ROW()</f>
        <v>77</v>
      </c>
      <c r="B77" s="51" t="s">
        <v>107</v>
      </c>
      <c r="C77" s="34">
        <f>Erlösobergrenzen!F20</f>
        <v>0</v>
      </c>
    </row>
    <row r="78" spans="1:3" ht="15.75">
      <c r="B78" s="21" t="s">
        <v>155</v>
      </c>
    </row>
    <row r="79" spans="1:3" ht="15" customHeight="1">
      <c r="B79" s="21"/>
    </row>
    <row r="80" spans="1:3" ht="15.75">
      <c r="B80" s="41" t="s">
        <v>48</v>
      </c>
    </row>
    <row r="81" spans="1:5">
      <c r="A81" s="31"/>
      <c r="B81" s="15" t="s">
        <v>46</v>
      </c>
    </row>
    <row r="82" spans="1:5">
      <c r="A82" s="32"/>
      <c r="B82" s="15" t="s">
        <v>47</v>
      </c>
    </row>
    <row r="83" spans="1:5" ht="32.1" customHeight="1">
      <c r="B83" s="45" t="s">
        <v>61</v>
      </c>
      <c r="C83" s="45"/>
      <c r="D83" s="45"/>
      <c r="E83" s="45"/>
    </row>
    <row r="85" spans="1:5">
      <c r="B85" s="60" t="s">
        <v>54</v>
      </c>
      <c r="D85" s="61" t="s">
        <v>147</v>
      </c>
    </row>
    <row r="86" spans="1:5">
      <c r="B86" s="60"/>
      <c r="D86" s="61"/>
    </row>
    <row r="87" spans="1:5">
      <c r="B87" s="172" t="s">
        <v>148</v>
      </c>
    </row>
  </sheetData>
  <mergeCells count="8">
    <mergeCell ref="C11:E11"/>
    <mergeCell ref="C12:E12"/>
    <mergeCell ref="A1:E1"/>
    <mergeCell ref="C6:E6"/>
    <mergeCell ref="C7:E7"/>
    <mergeCell ref="C8:E8"/>
    <mergeCell ref="C9:E9"/>
    <mergeCell ref="C10:E10"/>
  </mergeCells>
  <conditionalFormatting sqref="C19:D21 C25:D27 C62:C66 C29:D42">
    <cfRule type="expression" dxfId="3" priority="2">
      <formula>$C$11="Ja"</formula>
    </cfRule>
  </conditionalFormatting>
  <conditionalFormatting sqref="C52">
    <cfRule type="expression" dxfId="2" priority="1">
      <formula>$C$12="Ja"</formula>
    </cfRule>
  </conditionalFormatting>
  <dataValidations count="2">
    <dataValidation type="list" allowBlank="1" showInputMessage="1" showErrorMessage="1" sqref="C11:C12">
      <formula1>"Ja, 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
      <formula1>1</formula1>
      <formula2>250</formula2>
    </dataValidation>
  </dataValidations>
  <printOptions horizontalCentered="1"/>
  <pageMargins left="0.78740157480314965" right="0.78740157480314965" top="0.39370078740157483" bottom="0.39370078740157483" header="0.19685039370078741" footer="0.19685039370078741"/>
  <pageSetup paperSize="9" scale="40" orientation="portrait" r:id="rId1"/>
  <headerFooter alignWithMargins="0">
    <oddFooter>&amp;L&amp;P/&amp;N&amp;R&amp;A - &amp;F</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F89"/>
  <sheetViews>
    <sheetView tabSelected="1" zoomScale="70" zoomScaleNormal="70" zoomScaleSheetLayoutView="70" workbookViewId="0">
      <selection activeCell="D59" sqref="D59"/>
    </sheetView>
  </sheetViews>
  <sheetFormatPr baseColWidth="10" defaultRowHeight="15" outlineLevelRow="1"/>
  <cols>
    <col min="1" max="1" width="5.7109375" style="15" customWidth="1"/>
    <col min="2" max="2" width="125.7109375" style="15" customWidth="1"/>
    <col min="3" max="3" width="35.7109375" style="3" customWidth="1"/>
    <col min="4" max="4" width="35.7109375" style="1" customWidth="1"/>
    <col min="5" max="5" width="10.7109375" style="24" customWidth="1"/>
    <col min="6" max="6" width="27.85546875" style="1" customWidth="1"/>
    <col min="7" max="16384" width="11.42578125" style="1"/>
  </cols>
  <sheetData>
    <row r="1" spans="1:6" ht="68.25" customHeight="1">
      <c r="A1" s="180" t="s">
        <v>149</v>
      </c>
      <c r="B1" s="180"/>
      <c r="C1" s="180"/>
      <c r="D1" s="180"/>
      <c r="E1" s="180"/>
    </row>
    <row r="2" spans="1:6" ht="15" customHeight="1">
      <c r="A2" s="56"/>
      <c r="B2" s="171"/>
      <c r="C2" s="171"/>
      <c r="D2" s="171"/>
      <c r="E2" s="171"/>
      <c r="F2" s="173"/>
    </row>
    <row r="3" spans="1:6" ht="15" customHeight="1">
      <c r="A3" s="56"/>
      <c r="B3" s="171"/>
      <c r="C3" s="171"/>
      <c r="D3" s="171"/>
      <c r="E3" s="171"/>
    </row>
    <row r="4" spans="1:6" ht="15" customHeight="1"/>
    <row r="5" spans="1:6" ht="24" thickBot="1">
      <c r="A5" s="20" t="s">
        <v>40</v>
      </c>
    </row>
    <row r="6" spans="1:6" ht="23.25" customHeight="1">
      <c r="A6" s="121">
        <f>ROW()</f>
        <v>6</v>
      </c>
      <c r="B6" s="65" t="s">
        <v>41</v>
      </c>
      <c r="C6" s="181"/>
      <c r="D6" s="182"/>
      <c r="E6" s="183"/>
    </row>
    <row r="7" spans="1:6" ht="23.25">
      <c r="A7" s="121">
        <f>ROW()</f>
        <v>7</v>
      </c>
      <c r="B7" s="51" t="s">
        <v>42</v>
      </c>
      <c r="C7" s="177"/>
      <c r="D7" s="178"/>
      <c r="E7" s="179"/>
    </row>
    <row r="8" spans="1:6" ht="23.25">
      <c r="A8" s="121">
        <f>ROW()</f>
        <v>8</v>
      </c>
      <c r="B8" s="52" t="s">
        <v>43</v>
      </c>
      <c r="C8" s="177"/>
      <c r="D8" s="178"/>
      <c r="E8" s="179"/>
    </row>
    <row r="9" spans="1:6" ht="23.25">
      <c r="A9" s="121">
        <f>ROW()</f>
        <v>9</v>
      </c>
      <c r="B9" s="52" t="s">
        <v>44</v>
      </c>
      <c r="C9" s="177"/>
      <c r="D9" s="178"/>
      <c r="E9" s="179"/>
    </row>
    <row r="10" spans="1:6" ht="23.25">
      <c r="A10" s="121">
        <f>ROW()</f>
        <v>10</v>
      </c>
      <c r="B10" s="53" t="s">
        <v>53</v>
      </c>
      <c r="C10" s="177"/>
      <c r="D10" s="178"/>
      <c r="E10" s="179"/>
    </row>
    <row r="11" spans="1:6" ht="23.25">
      <c r="A11" s="121">
        <f>ROW()</f>
        <v>11</v>
      </c>
      <c r="B11" s="53" t="s">
        <v>49</v>
      </c>
      <c r="C11" s="177" t="s">
        <v>156</v>
      </c>
      <c r="D11" s="178"/>
      <c r="E11" s="179"/>
    </row>
    <row r="12" spans="1:6" ht="24" thickBot="1">
      <c r="A12" s="121">
        <f>ROW()</f>
        <v>12</v>
      </c>
      <c r="B12" s="53" t="s">
        <v>121</v>
      </c>
      <c r="C12" s="174"/>
      <c r="D12" s="175"/>
      <c r="E12" s="176"/>
    </row>
    <row r="13" spans="1:6" ht="15" customHeight="1"/>
    <row r="14" spans="1:6" s="37" customFormat="1" ht="30.75" customHeight="1" thickBot="1">
      <c r="A14" s="20" t="s">
        <v>45</v>
      </c>
      <c r="B14" s="35"/>
      <c r="C14" s="126" t="s">
        <v>132</v>
      </c>
      <c r="D14" s="22" t="s">
        <v>150</v>
      </c>
      <c r="E14" s="36"/>
    </row>
    <row r="15" spans="1:6" ht="24" thickBot="1">
      <c r="A15" s="121">
        <f>ROW()</f>
        <v>15</v>
      </c>
      <c r="B15" s="51" t="s">
        <v>139</v>
      </c>
      <c r="C15" s="76">
        <v>106.18</v>
      </c>
      <c r="D15" s="82">
        <v>106.9</v>
      </c>
      <c r="E15" s="83">
        <f>IFERROR(D15/C15-1,"-")</f>
        <v>6.7809380297607635E-3</v>
      </c>
    </row>
    <row r="16" spans="1:6" ht="15.75">
      <c r="B16" s="21" t="s">
        <v>162</v>
      </c>
      <c r="C16" s="25"/>
      <c r="D16" s="25"/>
    </row>
    <row r="18" spans="1:6" ht="30.75" thickBot="1">
      <c r="A18" s="20" t="s">
        <v>89</v>
      </c>
      <c r="C18" s="126" t="s">
        <v>132</v>
      </c>
      <c r="D18" s="22" t="s">
        <v>150</v>
      </c>
    </row>
    <row r="19" spans="1:6" ht="23.25">
      <c r="A19" s="121">
        <f>ROW()</f>
        <v>19</v>
      </c>
      <c r="B19" s="54" t="s">
        <v>72</v>
      </c>
      <c r="C19" s="28"/>
      <c r="D19" s="78"/>
      <c r="E19" s="79" t="str">
        <f>IFERROR(D19/C19-1,"-")</f>
        <v>-</v>
      </c>
      <c r="F19" s="26"/>
    </row>
    <row r="20" spans="1:6" ht="23.25">
      <c r="A20" s="121">
        <f>ROW()</f>
        <v>20</v>
      </c>
      <c r="B20" s="54" t="s">
        <v>73</v>
      </c>
      <c r="C20" s="29"/>
      <c r="D20" s="77"/>
      <c r="E20" s="80" t="str">
        <f t="shared" ref="E20:E44" si="0">IFERROR(D20/C20-1,"-")</f>
        <v>-</v>
      </c>
    </row>
    <row r="21" spans="1:6" ht="23.25">
      <c r="A21" s="121">
        <f>ROW()</f>
        <v>21</v>
      </c>
      <c r="B21" s="54" t="s">
        <v>74</v>
      </c>
      <c r="C21" s="29"/>
      <c r="D21" s="77"/>
      <c r="E21" s="80" t="str">
        <f t="shared" si="0"/>
        <v>-</v>
      </c>
    </row>
    <row r="22" spans="1:6" ht="23.25">
      <c r="A22" s="121">
        <f>ROW()</f>
        <v>22</v>
      </c>
      <c r="B22" s="54" t="s">
        <v>75</v>
      </c>
      <c r="C22" s="29"/>
      <c r="D22" s="77"/>
      <c r="E22" s="80" t="str">
        <f t="shared" si="0"/>
        <v>-</v>
      </c>
    </row>
    <row r="23" spans="1:6" ht="23.25">
      <c r="A23" s="121">
        <f>ROW()</f>
        <v>23</v>
      </c>
      <c r="B23" s="166" t="s">
        <v>118</v>
      </c>
      <c r="C23" s="29"/>
      <c r="D23" s="77"/>
      <c r="E23" s="80"/>
    </row>
    <row r="24" spans="1:6" ht="42.75" customHeight="1">
      <c r="A24" s="121">
        <f>ROW()</f>
        <v>24</v>
      </c>
      <c r="B24" s="166" t="s">
        <v>144</v>
      </c>
      <c r="C24" s="29"/>
      <c r="D24" s="77"/>
      <c r="E24" s="80"/>
    </row>
    <row r="25" spans="1:6" ht="23.25" collapsed="1">
      <c r="A25" s="121">
        <f>ROW()</f>
        <v>25</v>
      </c>
      <c r="B25" s="54" t="s">
        <v>76</v>
      </c>
      <c r="C25" s="29"/>
      <c r="D25" s="77"/>
      <c r="E25" s="80" t="str">
        <f t="shared" si="0"/>
        <v>-</v>
      </c>
    </row>
    <row r="26" spans="1:6" ht="23.25">
      <c r="A26" s="121">
        <f>ROW()</f>
        <v>26</v>
      </c>
      <c r="B26" s="59" t="s">
        <v>77</v>
      </c>
      <c r="C26" s="29"/>
      <c r="D26" s="77"/>
      <c r="E26" s="80" t="str">
        <f t="shared" si="0"/>
        <v>-</v>
      </c>
    </row>
    <row r="27" spans="1:6" ht="23.25">
      <c r="A27" s="121">
        <f>ROW()</f>
        <v>27</v>
      </c>
      <c r="B27" s="54" t="s">
        <v>78</v>
      </c>
      <c r="C27" s="29"/>
      <c r="D27" s="77"/>
      <c r="E27" s="80" t="str">
        <f t="shared" si="0"/>
        <v>-</v>
      </c>
    </row>
    <row r="28" spans="1:6" ht="23.25">
      <c r="A28" s="121">
        <f>ROW()</f>
        <v>28</v>
      </c>
      <c r="B28" s="54" t="s">
        <v>79</v>
      </c>
      <c r="C28" s="29"/>
      <c r="D28" s="77"/>
      <c r="E28" s="80" t="str">
        <f t="shared" si="0"/>
        <v>-</v>
      </c>
    </row>
    <row r="29" spans="1:6" ht="23.25" outlineLevel="1">
      <c r="A29" s="121">
        <f>ROW()</f>
        <v>29</v>
      </c>
      <c r="B29" s="54" t="s">
        <v>80</v>
      </c>
      <c r="C29" s="29"/>
      <c r="D29" s="77"/>
      <c r="E29" s="80" t="str">
        <f t="shared" si="0"/>
        <v>-</v>
      </c>
    </row>
    <row r="30" spans="1:6" ht="23.25" outlineLevel="1">
      <c r="A30" s="121">
        <f>ROW()</f>
        <v>30</v>
      </c>
      <c r="B30" s="54" t="s">
        <v>81</v>
      </c>
      <c r="C30" s="29"/>
      <c r="D30" s="77"/>
      <c r="E30" s="80" t="str">
        <f t="shared" si="0"/>
        <v>-</v>
      </c>
    </row>
    <row r="31" spans="1:6" ht="23.25">
      <c r="A31" s="121">
        <f>ROW()</f>
        <v>31</v>
      </c>
      <c r="B31" s="54" t="s">
        <v>142</v>
      </c>
      <c r="C31" s="29"/>
      <c r="D31" s="77"/>
      <c r="E31" s="80" t="str">
        <f t="shared" si="0"/>
        <v>-</v>
      </c>
    </row>
    <row r="32" spans="1:6" ht="23.25">
      <c r="A32" s="121">
        <f>ROW()</f>
        <v>32</v>
      </c>
      <c r="B32" s="54" t="s">
        <v>143</v>
      </c>
      <c r="C32" s="29"/>
      <c r="D32" s="77"/>
      <c r="E32" s="80" t="str">
        <f t="shared" si="0"/>
        <v>-</v>
      </c>
      <c r="F32" s="26"/>
    </row>
    <row r="33" spans="1:5" ht="23.25">
      <c r="A33" s="121">
        <f>ROW()</f>
        <v>33</v>
      </c>
      <c r="B33" s="54" t="s">
        <v>82</v>
      </c>
      <c r="C33" s="29"/>
      <c r="D33" s="77"/>
      <c r="E33" s="80" t="str">
        <f t="shared" si="0"/>
        <v>-</v>
      </c>
    </row>
    <row r="34" spans="1:5" ht="23.25">
      <c r="A34" s="121">
        <f>ROW()</f>
        <v>34</v>
      </c>
      <c r="B34" s="54" t="s">
        <v>83</v>
      </c>
      <c r="C34" s="29"/>
      <c r="D34" s="77"/>
      <c r="E34" s="80" t="str">
        <f t="shared" si="0"/>
        <v>-</v>
      </c>
    </row>
    <row r="35" spans="1:5" ht="23.25">
      <c r="A35" s="121">
        <f>ROW()</f>
        <v>35</v>
      </c>
      <c r="B35" s="54" t="s">
        <v>84</v>
      </c>
      <c r="C35" s="29"/>
      <c r="D35" s="77"/>
      <c r="E35" s="80" t="str">
        <f t="shared" si="0"/>
        <v>-</v>
      </c>
    </row>
    <row r="36" spans="1:5" ht="23.25" outlineLevel="1">
      <c r="A36" s="121">
        <f>ROW()</f>
        <v>36</v>
      </c>
      <c r="B36" s="54" t="s">
        <v>157</v>
      </c>
      <c r="C36" s="29"/>
      <c r="D36" s="77"/>
      <c r="E36" s="80" t="str">
        <f t="shared" si="0"/>
        <v>-</v>
      </c>
    </row>
    <row r="37" spans="1:5" ht="23.25">
      <c r="A37" s="121">
        <f>ROW()</f>
        <v>37</v>
      </c>
      <c r="B37" s="54" t="s">
        <v>145</v>
      </c>
      <c r="C37" s="29"/>
      <c r="D37" s="77"/>
      <c r="E37" s="80"/>
    </row>
    <row r="38" spans="1:5" ht="23.25">
      <c r="A38" s="121">
        <f>ROW()</f>
        <v>38</v>
      </c>
      <c r="B38" s="59" t="s">
        <v>86</v>
      </c>
      <c r="C38" s="29"/>
      <c r="D38" s="77"/>
      <c r="E38" s="80" t="str">
        <f t="shared" si="0"/>
        <v>-</v>
      </c>
    </row>
    <row r="39" spans="1:5" ht="23.25" outlineLevel="1">
      <c r="A39" s="121">
        <f>ROW()</f>
        <v>39</v>
      </c>
      <c r="B39" s="54" t="s">
        <v>87</v>
      </c>
      <c r="C39" s="29"/>
      <c r="D39" s="77"/>
      <c r="E39" s="80" t="str">
        <f t="shared" si="0"/>
        <v>-</v>
      </c>
    </row>
    <row r="40" spans="1:5" ht="23.25" outlineLevel="1">
      <c r="A40" s="121">
        <f>ROW()</f>
        <v>40</v>
      </c>
      <c r="B40" s="54" t="s">
        <v>146</v>
      </c>
      <c r="C40" s="167"/>
      <c r="D40" s="168"/>
      <c r="E40" s="169"/>
    </row>
    <row r="41" spans="1:5" ht="23.25" outlineLevel="1">
      <c r="A41" s="121">
        <f>ROW()</f>
        <v>41</v>
      </c>
      <c r="B41" s="54" t="s">
        <v>158</v>
      </c>
      <c r="C41" s="167"/>
      <c r="D41" s="168"/>
      <c r="E41" s="169"/>
    </row>
    <row r="42" spans="1:5" ht="23.25" outlineLevel="1">
      <c r="A42" s="121">
        <f>ROW()</f>
        <v>42</v>
      </c>
      <c r="B42" s="54" t="s">
        <v>159</v>
      </c>
      <c r="C42" s="167"/>
      <c r="D42" s="168"/>
      <c r="E42" s="169"/>
    </row>
    <row r="43" spans="1:5" ht="38.25">
      <c r="A43" s="121">
        <f>ROW()</f>
        <v>43</v>
      </c>
      <c r="B43" s="166" t="s">
        <v>141</v>
      </c>
      <c r="C43" s="29"/>
      <c r="D43" s="77"/>
      <c r="E43" s="80" t="str">
        <f t="shared" si="0"/>
        <v>-</v>
      </c>
    </row>
    <row r="44" spans="1:5" ht="24" outlineLevel="1" thickBot="1">
      <c r="A44" s="121">
        <f>ROW()</f>
        <v>44</v>
      </c>
      <c r="B44" s="54" t="s">
        <v>88</v>
      </c>
      <c r="C44" s="116"/>
      <c r="D44" s="122"/>
      <c r="E44" s="118" t="str">
        <f t="shared" si="0"/>
        <v>-</v>
      </c>
    </row>
    <row r="45" spans="1:5" s="4" customFormat="1" ht="15.75" customHeight="1">
      <c r="A45" s="19"/>
      <c r="B45" s="40" t="s">
        <v>52</v>
      </c>
      <c r="C45" s="39"/>
      <c r="D45" s="39"/>
      <c r="E45" s="27"/>
    </row>
    <row r="47" spans="1:5" ht="30.75" thickBot="1">
      <c r="A47" s="48" t="s">
        <v>55</v>
      </c>
      <c r="B47" s="35"/>
      <c r="C47" s="126" t="s">
        <v>132</v>
      </c>
      <c r="D47" s="22" t="s">
        <v>150</v>
      </c>
    </row>
    <row r="48" spans="1:5" ht="23.25">
      <c r="A48" s="121">
        <f>ROW()</f>
        <v>48</v>
      </c>
      <c r="B48" s="55" t="s">
        <v>0</v>
      </c>
      <c r="C48" s="120">
        <f>Kostenanteile!C11</f>
        <v>0</v>
      </c>
      <c r="D48" s="87">
        <f>IF(C11="Ja",C48-C22+D22-C23+D23-C28+D28,SUM(D19:D44))</f>
        <v>0</v>
      </c>
      <c r="E48" s="79" t="str">
        <f t="shared" ref="E48:E49" si="1">IFERROR(D48/C48-1,"-")</f>
        <v>-</v>
      </c>
    </row>
    <row r="49" spans="1:5" ht="23.25">
      <c r="A49" s="121">
        <f>ROW()</f>
        <v>49</v>
      </c>
      <c r="B49" s="51" t="s">
        <v>1</v>
      </c>
      <c r="C49" s="29">
        <f>Kostenanteile!C19</f>
        <v>0</v>
      </c>
      <c r="D49" s="86">
        <f>IF(C12="Ja",C49-C43*C54,C49)</f>
        <v>0</v>
      </c>
      <c r="E49" s="80" t="str">
        <f t="shared" si="1"/>
        <v>-</v>
      </c>
    </row>
    <row r="50" spans="1:5" ht="24" thickBot="1">
      <c r="A50" s="121">
        <f>ROW()</f>
        <v>50</v>
      </c>
      <c r="B50" s="55" t="s">
        <v>2</v>
      </c>
      <c r="C50" s="30">
        <f>Kostenanteile!C26</f>
        <v>0</v>
      </c>
      <c r="D50" s="119">
        <f>IF(C12="Ja",C50-C43*(1-C54),C50)</f>
        <v>0</v>
      </c>
      <c r="E50" s="81" t="str">
        <f>IFERROR(D50/C50-1,"-")</f>
        <v>-</v>
      </c>
    </row>
    <row r="51" spans="1:5" ht="24" outlineLevel="1" thickBot="1">
      <c r="A51" s="121">
        <f>ROW()</f>
        <v>51</v>
      </c>
      <c r="B51" s="55" t="s">
        <v>57</v>
      </c>
      <c r="C51" s="116"/>
      <c r="D51" s="117"/>
      <c r="E51" s="118" t="str">
        <f>IFERROR(D51/C51-1,"-")</f>
        <v>-</v>
      </c>
    </row>
    <row r="52" spans="1:5" ht="15" customHeight="1">
      <c r="A52" s="43"/>
      <c r="C52" s="38"/>
    </row>
    <row r="53" spans="1:5" ht="24" thickBot="1">
      <c r="A53" s="48" t="s">
        <v>122</v>
      </c>
      <c r="B53" s="21"/>
      <c r="C53" s="38"/>
    </row>
    <row r="54" spans="1:5" ht="24" thickBot="1">
      <c r="A54" s="121">
        <f>ROW()</f>
        <v>54</v>
      </c>
      <c r="B54" s="51" t="s">
        <v>123</v>
      </c>
      <c r="C54" s="123"/>
    </row>
    <row r="55" spans="1:5" ht="15.75" customHeight="1">
      <c r="A55" s="43"/>
      <c r="B55" s="51"/>
      <c r="C55" s="58"/>
    </row>
    <row r="56" spans="1:5" s="44" customFormat="1" ht="27" customHeight="1" thickBot="1">
      <c r="A56" s="48" t="s">
        <v>125</v>
      </c>
      <c r="B56" s="57"/>
      <c r="C56" s="57"/>
      <c r="D56" s="45"/>
      <c r="E56" s="45"/>
    </row>
    <row r="57" spans="1:5" s="2" customFormat="1" ht="23.25">
      <c r="A57" s="121">
        <f>ROW()</f>
        <v>57</v>
      </c>
      <c r="B57" s="51" t="s">
        <v>93</v>
      </c>
      <c r="C57" s="33"/>
      <c r="D57" s="42"/>
      <c r="E57" s="42"/>
    </row>
    <row r="58" spans="1:5" ht="23.25">
      <c r="A58" s="121">
        <f>ROW()</f>
        <v>58</v>
      </c>
      <c r="B58" s="51" t="s">
        <v>92</v>
      </c>
      <c r="C58" s="46"/>
    </row>
    <row r="59" spans="1:5" s="37" customFormat="1" ht="23.25">
      <c r="A59" s="121">
        <f>ROW()</f>
        <v>59</v>
      </c>
      <c r="B59" s="51" t="s">
        <v>91</v>
      </c>
      <c r="C59" s="46"/>
      <c r="E59" s="36"/>
    </row>
    <row r="60" spans="1:5" ht="23.25">
      <c r="A60" s="121">
        <f>ROW()</f>
        <v>60</v>
      </c>
      <c r="B60" s="51" t="s">
        <v>90</v>
      </c>
      <c r="C60" s="46"/>
    </row>
    <row r="61" spans="1:5" ht="24" thickBot="1">
      <c r="A61" s="121">
        <f>ROW()</f>
        <v>61</v>
      </c>
      <c r="B61" s="51" t="s">
        <v>109</v>
      </c>
      <c r="C61" s="47"/>
    </row>
    <row r="62" spans="1:5" ht="15.75">
      <c r="A62" s="43"/>
      <c r="B62" s="19"/>
      <c r="C62" s="50"/>
    </row>
    <row r="63" spans="1:5" s="44" customFormat="1" ht="27" customHeight="1" thickBot="1">
      <c r="A63" s="48" t="s">
        <v>126</v>
      </c>
      <c r="B63" s="57"/>
      <c r="C63" s="57"/>
      <c r="D63" s="45"/>
      <c r="E63" s="45"/>
    </row>
    <row r="64" spans="1:5" s="2" customFormat="1" ht="23.25">
      <c r="A64" s="121">
        <f>ROW()</f>
        <v>64</v>
      </c>
      <c r="B64" s="51" t="s">
        <v>110</v>
      </c>
      <c r="C64" s="33"/>
      <c r="D64" s="42"/>
      <c r="E64" s="42"/>
    </row>
    <row r="65" spans="1:5" ht="23.25">
      <c r="A65" s="121">
        <f>ROW()</f>
        <v>65</v>
      </c>
      <c r="B65" s="51" t="s">
        <v>111</v>
      </c>
      <c r="C65" s="46"/>
    </row>
    <row r="66" spans="1:5" s="37" customFormat="1" ht="23.25">
      <c r="A66" s="121">
        <f>ROW()</f>
        <v>66</v>
      </c>
      <c r="B66" s="51" t="s">
        <v>112</v>
      </c>
      <c r="C66" s="46"/>
      <c r="E66" s="36"/>
    </row>
    <row r="67" spans="1:5" ht="23.25">
      <c r="A67" s="121">
        <f>ROW()</f>
        <v>67</v>
      </c>
      <c r="B67" s="51" t="s">
        <v>113</v>
      </c>
      <c r="C67" s="46"/>
    </row>
    <row r="68" spans="1:5" ht="24" thickBot="1">
      <c r="A68" s="121">
        <f>ROW()</f>
        <v>68</v>
      </c>
      <c r="B68" s="51" t="s">
        <v>114</v>
      </c>
      <c r="C68" s="47"/>
    </row>
    <row r="69" spans="1:5" ht="15.75" customHeight="1">
      <c r="A69" s="43"/>
      <c r="B69" s="51"/>
      <c r="C69" s="88"/>
    </row>
    <row r="70" spans="1:5" ht="27" thickBot="1">
      <c r="A70" s="48" t="s">
        <v>106</v>
      </c>
      <c r="C70" s="49"/>
    </row>
    <row r="71" spans="1:5" ht="23.25">
      <c r="A71" s="121">
        <f>ROW()</f>
        <v>71</v>
      </c>
      <c r="B71" s="51" t="s">
        <v>62</v>
      </c>
      <c r="C71" s="125">
        <v>0</v>
      </c>
    </row>
    <row r="72" spans="1:5" ht="23.25">
      <c r="A72" s="121">
        <f>ROW()</f>
        <v>72</v>
      </c>
      <c r="B72" s="51" t="s">
        <v>63</v>
      </c>
      <c r="C72" s="152">
        <v>0</v>
      </c>
    </row>
    <row r="73" spans="1:5" ht="23.25">
      <c r="A73" s="121">
        <f>ROW()</f>
        <v>73</v>
      </c>
      <c r="B73" s="51" t="s">
        <v>64</v>
      </c>
      <c r="C73" s="152">
        <v>0</v>
      </c>
    </row>
    <row r="74" spans="1:5" ht="23.25">
      <c r="A74" s="121">
        <f>ROW()</f>
        <v>74</v>
      </c>
      <c r="B74" s="51" t="s">
        <v>65</v>
      </c>
      <c r="C74" s="124">
        <v>0</v>
      </c>
    </row>
    <row r="75" spans="1:5" ht="24" thickBot="1">
      <c r="A75" s="121">
        <f>ROW()</f>
        <v>75</v>
      </c>
      <c r="B75" s="51" t="s">
        <v>115</v>
      </c>
      <c r="C75" s="64">
        <v>0</v>
      </c>
    </row>
    <row r="76" spans="1:5" ht="15" customHeight="1">
      <c r="A76" s="43"/>
      <c r="B76" s="51"/>
      <c r="C76" s="58"/>
    </row>
    <row r="77" spans="1:5" ht="27" customHeight="1" thickBot="1">
      <c r="A77" s="20" t="s">
        <v>136</v>
      </c>
      <c r="B77" s="20"/>
      <c r="C77" s="38"/>
    </row>
    <row r="78" spans="1:5" ht="23.25">
      <c r="A78" s="121">
        <f>ROW()</f>
        <v>78</v>
      </c>
      <c r="B78" s="51" t="s">
        <v>51</v>
      </c>
      <c r="C78" s="33"/>
    </row>
    <row r="79" spans="1:5" ht="24" thickBot="1">
      <c r="A79" s="121">
        <f>ROW()</f>
        <v>79</v>
      </c>
      <c r="B79" s="51" t="s">
        <v>107</v>
      </c>
      <c r="C79" s="34">
        <f>Erlösobergrenzen!G20</f>
        <v>0</v>
      </c>
    </row>
    <row r="80" spans="1:5" ht="15.75">
      <c r="B80" s="21" t="s">
        <v>160</v>
      </c>
    </row>
    <row r="81" spans="1:5" ht="15" customHeight="1">
      <c r="B81" s="21"/>
    </row>
    <row r="82" spans="1:5" ht="15.75">
      <c r="B82" s="41" t="s">
        <v>48</v>
      </c>
    </row>
    <row r="83" spans="1:5">
      <c r="A83" s="31"/>
      <c r="B83" s="15" t="s">
        <v>46</v>
      </c>
    </row>
    <row r="84" spans="1:5">
      <c r="A84" s="32"/>
      <c r="B84" s="15" t="s">
        <v>47</v>
      </c>
    </row>
    <row r="85" spans="1:5" ht="32.1" customHeight="1">
      <c r="B85" s="45" t="s">
        <v>61</v>
      </c>
      <c r="C85" s="45"/>
      <c r="D85" s="45"/>
      <c r="E85" s="45"/>
    </row>
    <row r="87" spans="1:5">
      <c r="B87" s="60" t="s">
        <v>54</v>
      </c>
      <c r="D87" s="61" t="s">
        <v>161</v>
      </c>
    </row>
    <row r="88" spans="1:5">
      <c r="B88" s="60"/>
      <c r="D88" s="61"/>
    </row>
    <row r="89" spans="1:5">
      <c r="B89" s="172"/>
    </row>
  </sheetData>
  <mergeCells count="8">
    <mergeCell ref="C11:E11"/>
    <mergeCell ref="C12:E12"/>
    <mergeCell ref="A1:E1"/>
    <mergeCell ref="C6:E6"/>
    <mergeCell ref="C7:E7"/>
    <mergeCell ref="C8:E8"/>
    <mergeCell ref="C9:E9"/>
    <mergeCell ref="C10:E10"/>
  </mergeCells>
  <conditionalFormatting sqref="C19:D21 C25:D27 C64:C68 C29:D44">
    <cfRule type="expression" dxfId="1" priority="2">
      <formula>$C$11="Ja"</formula>
    </cfRule>
  </conditionalFormatting>
  <conditionalFormatting sqref="C54">
    <cfRule type="expression" dxfId="0" priority="1">
      <formula>$C$12="Ja"</formula>
    </cfRule>
  </conditionalFormatting>
  <dataValidations count="2">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
      <formula1>1</formula1>
      <formula2>250</formula2>
    </dataValidation>
    <dataValidation type="list" allowBlank="1" showInputMessage="1" showErrorMessage="1" sqref="C11:C12">
      <formula1>"Ja, Nein"</formula1>
    </dataValidation>
  </dataValidations>
  <printOptions horizontalCentered="1"/>
  <pageMargins left="0.78740157480314965" right="0.78740157480314965" top="0.39370078740157483" bottom="0.39370078740157483" header="0.19685039370078741" footer="0.19685039370078741"/>
  <pageSetup paperSize="9" scale="40" orientation="portrait" r:id="rId1"/>
  <headerFooter alignWithMargins="0">
    <oddFooter>&amp;L&amp;P/&amp;N&amp;R&amp;A - &amp;F</oddFooter>
  </headerFooter>
  <rowBreaks count="1" manualBreakCount="1">
    <brk id="55" max="16383" man="1"/>
  </rowBreaks>
</worksheet>
</file>

<file path=xl/worksheets/sheet5.xml><?xml version="1.0" encoding="utf-8"?>
<worksheet xmlns="http://schemas.openxmlformats.org/spreadsheetml/2006/main" xmlns:r="http://schemas.openxmlformats.org/officeDocument/2006/relationships">
  <sheetPr>
    <tabColor rgb="FF002060"/>
    <pageSetUpPr fitToPage="1"/>
  </sheetPr>
  <dimension ref="A1:IT31"/>
  <sheetViews>
    <sheetView zoomScale="90" zoomScaleNormal="90" workbookViewId="0">
      <selection activeCell="F17" sqref="F17"/>
    </sheetView>
  </sheetViews>
  <sheetFormatPr baseColWidth="10" defaultColWidth="8.7109375" defaultRowHeight="15" outlineLevelCol="1"/>
  <cols>
    <col min="1" max="1" width="2.7109375" style="8" customWidth="1"/>
    <col min="2" max="2" width="6.7109375" style="7" customWidth="1"/>
    <col min="3" max="3" width="75.7109375" style="8" customWidth="1"/>
    <col min="4" max="4" width="19.7109375" style="67" customWidth="1"/>
    <col min="5" max="7" width="30.7109375" style="8" customWidth="1"/>
    <col min="8" max="8" width="30.7109375" style="8" hidden="1" customWidth="1" outlineLevel="1"/>
    <col min="9" max="9" width="2.7109375" style="8" hidden="1" customWidth="1" outlineLevel="1"/>
    <col min="10" max="10" width="11.42578125" style="8" customWidth="1" collapsed="1"/>
    <col min="11" max="11" width="18.5703125" style="8" bestFit="1" customWidth="1"/>
    <col min="12" max="252" width="11.42578125" style="8" customWidth="1"/>
    <col min="253" max="253" width="2.7109375" style="8" customWidth="1"/>
    <col min="254" max="254" width="8.7109375" style="8" customWidth="1"/>
  </cols>
  <sheetData>
    <row r="1" spans="1:254" ht="30">
      <c r="A1" s="5" t="str">
        <f>CONCATENATE("Anpassung der Erlösobergrenze 2016 der ",'Anpassung 2015'!C6)</f>
        <v xml:space="preserve">Anpassung der Erlösobergrenze 2016 der </v>
      </c>
      <c r="B1" s="6"/>
      <c r="C1" s="6"/>
      <c r="D1" s="6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row>
    <row r="2" spans="1:254">
      <c r="A2" s="7"/>
    </row>
    <row r="3" spans="1:254" ht="15.75">
      <c r="A3" s="9" t="s">
        <v>3</v>
      </c>
    </row>
    <row r="4" spans="1:254" ht="36">
      <c r="A4" s="10" t="s">
        <v>66</v>
      </c>
      <c r="B4" s="11"/>
      <c r="C4" s="11"/>
      <c r="D4" s="68"/>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ht="15.75" thickBot="1"/>
    <row r="6" spans="1:254" ht="24" thickBot="1">
      <c r="A6" s="184" t="s">
        <v>4</v>
      </c>
      <c r="B6" s="184"/>
      <c r="E6" s="153">
        <v>2015</v>
      </c>
      <c r="F6" s="127">
        <v>2016</v>
      </c>
      <c r="G6" s="127">
        <v>2017</v>
      </c>
      <c r="H6" s="135">
        <v>2018</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pans="1:254" ht="23.25">
      <c r="A7" s="15" t="s">
        <v>35</v>
      </c>
      <c r="B7" s="15"/>
      <c r="C7" s="13" t="s">
        <v>5</v>
      </c>
      <c r="D7" s="69" t="s">
        <v>6</v>
      </c>
      <c r="E7" s="154">
        <f>'Anpassung 2015'!$D$45</f>
        <v>0</v>
      </c>
      <c r="F7" s="128">
        <f>'Anpassung 2016'!$D$46</f>
        <v>0</v>
      </c>
      <c r="G7" s="128">
        <f>'Anpassung 2017 '!D48</f>
        <v>0</v>
      </c>
      <c r="H7" s="136">
        <f>'Anpassung 2015'!$D$45</f>
        <v>0</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pans="1:254" ht="23.25">
      <c r="A8" s="15" t="s">
        <v>34</v>
      </c>
      <c r="B8" s="15"/>
      <c r="C8" s="13" t="s">
        <v>104</v>
      </c>
      <c r="D8" s="69" t="s">
        <v>7</v>
      </c>
      <c r="E8" s="155">
        <f>'Anpassung 2015'!$D$46</f>
        <v>0</v>
      </c>
      <c r="F8" s="129">
        <f>'Anpassung 2016'!$D$47</f>
        <v>0</v>
      </c>
      <c r="G8" s="129">
        <f>'Anpassung 2017 '!D49</f>
        <v>0</v>
      </c>
      <c r="H8" s="137">
        <f>'Anpassung 2015'!$D$46</f>
        <v>0</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pans="1:254" ht="23.25">
      <c r="A9" s="15" t="s">
        <v>33</v>
      </c>
      <c r="B9" s="15"/>
      <c r="C9" s="13" t="s">
        <v>38</v>
      </c>
      <c r="D9" s="69" t="s">
        <v>8</v>
      </c>
      <c r="E9" s="155">
        <f>'Anpassung 2015'!$D$47</f>
        <v>0</v>
      </c>
      <c r="F9" s="129">
        <f>'Anpassung 2016'!$D$48</f>
        <v>0</v>
      </c>
      <c r="G9" s="129">
        <f>'Anpassung 2017 '!D50</f>
        <v>0</v>
      </c>
      <c r="H9" s="137">
        <f>'Anpassung 2015'!$D$47</f>
        <v>0</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row>
    <row r="10" spans="1:254" ht="23.25">
      <c r="A10" s="62" t="s">
        <v>56</v>
      </c>
      <c r="B10" s="62"/>
      <c r="C10" s="15" t="s">
        <v>57</v>
      </c>
      <c r="D10" s="69" t="s">
        <v>58</v>
      </c>
      <c r="E10" s="155">
        <f>'Anpassung 2015'!$D$48</f>
        <v>0</v>
      </c>
      <c r="F10" s="129">
        <f>'Anpassung 2016'!$D$49</f>
        <v>0</v>
      </c>
      <c r="G10" s="129">
        <f>'Anpassung 2015'!$D$48</f>
        <v>0</v>
      </c>
      <c r="H10" s="137">
        <f>'Anpassung 2015'!$D$48</f>
        <v>0</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row>
    <row r="11" spans="1:254" ht="23.25">
      <c r="A11" s="62" t="s">
        <v>59</v>
      </c>
      <c r="B11" s="62"/>
      <c r="C11" s="15" t="s">
        <v>60</v>
      </c>
      <c r="D11" s="69" t="s">
        <v>58</v>
      </c>
      <c r="E11" s="155">
        <f>'Anpassung 2015'!$C$48</f>
        <v>0</v>
      </c>
      <c r="F11" s="129">
        <f>'Anpassung 2016'!$C$49</f>
        <v>0</v>
      </c>
      <c r="G11" s="129">
        <f>'Anpassung 2015'!$C$48</f>
        <v>0</v>
      </c>
      <c r="H11" s="137">
        <f>'Anpassung 2015'!$C$48</f>
        <v>0</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row>
    <row r="12" spans="1:254" ht="23.25">
      <c r="A12" s="15" t="s">
        <v>32</v>
      </c>
      <c r="B12" s="15"/>
      <c r="C12" s="13" t="s">
        <v>9</v>
      </c>
      <c r="D12" s="69" t="s">
        <v>10</v>
      </c>
      <c r="E12" s="156">
        <f>2/5</f>
        <v>0.4</v>
      </c>
      <c r="F12" s="130">
        <f>3/5</f>
        <v>0.6</v>
      </c>
      <c r="G12" s="130">
        <f>4/5</f>
        <v>0.8</v>
      </c>
      <c r="H12" s="138">
        <f>5/5</f>
        <v>1</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row>
    <row r="13" spans="1:254" ht="23.25">
      <c r="A13" s="15" t="s">
        <v>37</v>
      </c>
      <c r="B13" s="15"/>
      <c r="C13" s="13" t="s">
        <v>11</v>
      </c>
      <c r="D13" s="69" t="s">
        <v>12</v>
      </c>
      <c r="E13" s="157">
        <f>'Anpassung 2015'!D15</f>
        <v>105.7</v>
      </c>
      <c r="F13" s="131">
        <f>'Anpassung 2016'!D15</f>
        <v>106.6</v>
      </c>
      <c r="G13" s="131">
        <f>'Anpassung 2017 '!D15</f>
        <v>106.9</v>
      </c>
      <c r="H13" s="139">
        <v>112.68</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row>
    <row r="14" spans="1:254" ht="23.25">
      <c r="A14" s="15" t="s">
        <v>31</v>
      </c>
      <c r="B14" s="15"/>
      <c r="C14" s="13" t="s">
        <v>13</v>
      </c>
      <c r="D14" s="69" t="s">
        <v>12</v>
      </c>
      <c r="E14" s="157">
        <v>102.1</v>
      </c>
      <c r="F14" s="131">
        <v>102.1</v>
      </c>
      <c r="G14" s="131">
        <v>102.1</v>
      </c>
      <c r="H14" s="139">
        <v>102.1</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row>
    <row r="15" spans="1:254" ht="23.25">
      <c r="A15" s="15" t="s">
        <v>30</v>
      </c>
      <c r="B15" s="15"/>
      <c r="C15" s="13" t="s">
        <v>39</v>
      </c>
      <c r="D15" s="69" t="s">
        <v>14</v>
      </c>
      <c r="E15" s="158">
        <f>1.015*1.015-1</f>
        <v>3.0224999999999724E-2</v>
      </c>
      <c r="F15" s="132">
        <f>1.015*1.015*1.015-1</f>
        <v>4.5678374999999605E-2</v>
      </c>
      <c r="G15" s="132">
        <f>1.015*1.015*1.015*1.015-1</f>
        <v>6.136355062499943E-2</v>
      </c>
      <c r="H15" s="140">
        <f>1.015*1.015*1.015*1.015*1.015-1</f>
        <v>7.7284003884374286E-2</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row>
    <row r="16" spans="1:254" ht="23.25">
      <c r="A16" s="15" t="s">
        <v>29</v>
      </c>
      <c r="B16" s="15"/>
      <c r="C16" s="15" t="s">
        <v>15</v>
      </c>
      <c r="D16" s="69" t="s">
        <v>16</v>
      </c>
      <c r="E16" s="159">
        <f>IF('Anpassung 2015'!C69&lt;1,1,'Anpassung 2015'!C69)</f>
        <v>1</v>
      </c>
      <c r="F16" s="133">
        <f>IF('Anpassung 2016'!C71&lt;1,1,'Anpassung 2016'!C71)</f>
        <v>1</v>
      </c>
      <c r="G16" s="133">
        <f>IF('Anpassung 2017 '!C74&lt;1,1,'Anpassung 2017 '!C74)</f>
        <v>1</v>
      </c>
      <c r="H16" s="141">
        <f>IF('Anpassung 2015'!C72&lt;1,1,'Anpassung 2015'!C72)</f>
        <v>1</v>
      </c>
    </row>
    <row r="17" spans="1:254" ht="23.25">
      <c r="A17" s="15" t="s">
        <v>28</v>
      </c>
      <c r="B17" s="15"/>
      <c r="C17" s="15" t="s">
        <v>17</v>
      </c>
      <c r="D17" s="69" t="s">
        <v>18</v>
      </c>
      <c r="E17" s="157">
        <f>'Anpassung 2015'!C62</f>
        <v>0</v>
      </c>
      <c r="F17" s="131">
        <f>'Anpassung 2016'!C64</f>
        <v>0</v>
      </c>
      <c r="G17" s="131">
        <f>'Anpassung 2017 '!C67</f>
        <v>0</v>
      </c>
      <c r="H17" s="139">
        <f>'Anpassung 2015'!C65</f>
        <v>0</v>
      </c>
    </row>
    <row r="18" spans="1:254" ht="24" thickBot="1">
      <c r="A18" s="15" t="s">
        <v>67</v>
      </c>
      <c r="B18" s="15"/>
      <c r="C18" s="15" t="s">
        <v>68</v>
      </c>
      <c r="D18" s="69" t="s">
        <v>69</v>
      </c>
      <c r="E18" s="160">
        <f>'Anpassung 2015'!C55</f>
        <v>0</v>
      </c>
      <c r="F18" s="134">
        <f>'Anpassung 2016'!C57</f>
        <v>0</v>
      </c>
      <c r="G18" s="134">
        <f>'Anpassung 2017 '!C60</f>
        <v>0</v>
      </c>
      <c r="H18" s="142">
        <f>'Anpassung 2015'!C58</f>
        <v>0</v>
      </c>
    </row>
    <row r="19" spans="1:254" ht="15.75" thickBot="1">
      <c r="A19" s="19"/>
      <c r="B19" s="16"/>
      <c r="C19" s="17"/>
      <c r="D19" s="70"/>
      <c r="E19" s="18"/>
      <c r="F19" s="18"/>
      <c r="G19" s="18"/>
      <c r="H19" s="1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48" customHeight="1" thickBot="1">
      <c r="A20" s="84" t="s">
        <v>36</v>
      </c>
      <c r="B20" s="85"/>
      <c r="C20" s="185" t="s">
        <v>70</v>
      </c>
      <c r="D20" s="185"/>
      <c r="E20" s="161">
        <f t="shared" ref="E20:H20" si="0">ROUND(E7+(E8+(1-E12)*E9)*(E13/E14-E15)*E16+E17+E18+(E10-E11),2)</f>
        <v>0</v>
      </c>
      <c r="F20" s="143">
        <f t="shared" si="0"/>
        <v>0</v>
      </c>
      <c r="G20" s="143">
        <f t="shared" si="0"/>
        <v>0</v>
      </c>
      <c r="H20" s="144">
        <f t="shared" si="0"/>
        <v>0</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row>
    <row r="21" spans="1:254">
      <c r="C21" s="7"/>
    </row>
    <row r="22" spans="1:254" ht="16.5" thickBot="1">
      <c r="A22" s="9" t="s">
        <v>19</v>
      </c>
      <c r="C22" s="7"/>
    </row>
    <row r="23" spans="1:254" ht="23.25">
      <c r="A23" s="7" t="s">
        <v>50</v>
      </c>
      <c r="C23" s="7"/>
      <c r="D23" s="71" t="s">
        <v>20</v>
      </c>
      <c r="E23" s="162">
        <f>'Anpassung 2015'!$D$22</f>
        <v>0</v>
      </c>
      <c r="F23" s="145">
        <f>'Anpassung 2016'!$D$22</f>
        <v>0</v>
      </c>
      <c r="G23" s="145">
        <f>'Anpassung 2017 '!D22</f>
        <v>0</v>
      </c>
      <c r="H23" s="148">
        <f>'Anpassung 2015'!$D$22</f>
        <v>0</v>
      </c>
      <c r="K23" s="72"/>
    </row>
    <row r="24" spans="1:254" ht="23.25">
      <c r="A24" s="7" t="s">
        <v>119</v>
      </c>
      <c r="C24" s="7"/>
      <c r="D24" s="71" t="s">
        <v>116</v>
      </c>
      <c r="E24" s="163">
        <f>'Anpassung 2015'!$D$23</f>
        <v>0</v>
      </c>
      <c r="F24" s="146">
        <f>'Anpassung 2016'!$D$23</f>
        <v>0</v>
      </c>
      <c r="G24" s="146">
        <f>'Anpassung 2017 '!D23</f>
        <v>0</v>
      </c>
      <c r="H24" s="149">
        <f>'Anpassung 2015'!$D$23</f>
        <v>0</v>
      </c>
      <c r="K24" s="72"/>
    </row>
    <row r="25" spans="1:254" ht="24" thickBot="1">
      <c r="A25" s="7" t="s">
        <v>120</v>
      </c>
      <c r="C25" s="7"/>
      <c r="D25" s="71" t="s">
        <v>117</v>
      </c>
      <c r="E25" s="164">
        <f>'Anpassung 2015'!$D$27</f>
        <v>0</v>
      </c>
      <c r="F25" s="147">
        <f>'Anpassung 2016'!$D$28</f>
        <v>0</v>
      </c>
      <c r="G25" s="147">
        <f>'Anpassung 2017 '!D28</f>
        <v>0</v>
      </c>
      <c r="H25" s="150">
        <f>'Anpassung 2015'!$D$27</f>
        <v>0</v>
      </c>
      <c r="K25" s="72"/>
    </row>
    <row r="26" spans="1:254" ht="15" customHeight="1">
      <c r="A26" s="7"/>
      <c r="C26" s="7"/>
      <c r="D26" s="71"/>
      <c r="E26" s="73"/>
      <c r="F26" s="73"/>
      <c r="G26" s="73"/>
      <c r="H26" s="73"/>
      <c r="K26" s="72"/>
    </row>
    <row r="27" spans="1:254" ht="15.75">
      <c r="A27" s="9" t="s">
        <v>21</v>
      </c>
      <c r="C27" s="7"/>
    </row>
    <row r="28" spans="1:254">
      <c r="A28" s="7" t="s">
        <v>22</v>
      </c>
      <c r="B28" s="8" t="s">
        <v>140</v>
      </c>
      <c r="D28" s="74"/>
      <c r="E28" s="75"/>
      <c r="F28" s="75"/>
      <c r="G28" s="75"/>
      <c r="H28" s="75"/>
    </row>
    <row r="29" spans="1:254">
      <c r="A29" s="7" t="s">
        <v>23</v>
      </c>
      <c r="B29" s="8" t="s">
        <v>25</v>
      </c>
    </row>
    <row r="30" spans="1:254">
      <c r="A30" s="7" t="s">
        <v>24</v>
      </c>
      <c r="B30" s="8" t="s">
        <v>27</v>
      </c>
    </row>
    <row r="31" spans="1:254">
      <c r="A31" s="7" t="s">
        <v>26</v>
      </c>
      <c r="B31" s="7" t="s">
        <v>71</v>
      </c>
    </row>
  </sheetData>
  <mergeCells count="2">
    <mergeCell ref="A6:B6"/>
    <mergeCell ref="C20:D20"/>
  </mergeCells>
  <pageMargins left="0.39370078740157483" right="0.39370078740157483" top="0.39370078740157483" bottom="0.39370078740157483" header="0.19685039370078741" footer="0.19685039370078741"/>
  <pageSetup paperSize="9" scale="54" orientation="landscape" r:id="rId1"/>
  <headerFooter>
    <oddFooter>&amp;L&amp;8&amp;P/&amp;N&amp;R&amp;8&amp;A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Kostenanteile</vt:lpstr>
      <vt:lpstr>Anpassung 2015</vt:lpstr>
      <vt:lpstr>Anpassung 2016</vt:lpstr>
      <vt:lpstr>Anpassung 2017 </vt:lpstr>
      <vt:lpstr>Erlösobergrenzen</vt:lpstr>
    </vt:vector>
  </TitlesOfParts>
  <Company>Wirtschaftsministerium B-W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wmsbh</dc:creator>
  <cp:lastModifiedBy>pro</cp:lastModifiedBy>
  <cp:lastPrinted>2015-09-23T11:27:26Z</cp:lastPrinted>
  <dcterms:created xsi:type="dcterms:W3CDTF">2009-06-29T12:20:45Z</dcterms:created>
  <dcterms:modified xsi:type="dcterms:W3CDTF">2016-10-05T09:07:26Z</dcterms:modified>
</cp:coreProperties>
</file>