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Abt4\Ref49\Referatsablage\Rundschreiben\Rundschreiben LRegB\2023\2023-04 Anpassung EOG und NNE für 2024\"/>
    </mc:Choice>
  </mc:AlternateContent>
  <bookViews>
    <workbookView xWindow="0" yWindow="0" windowWidth="28800" windowHeight="12885" tabRatio="834" activeTab="2"/>
  </bookViews>
  <sheets>
    <sheet name="Changelog" sheetId="58" r:id="rId1"/>
    <sheet name="Ausfüllhilfe" sheetId="53" r:id="rId2"/>
    <sheet name="Allgemeines" sheetId="55" r:id="rId3"/>
    <sheet name="Netzentgelte (Plan)" sheetId="40" r:id="rId4"/>
    <sheet name="Netzentgelte (Ist)" sheetId="34" state="hidden" r:id="rId5"/>
    <sheet name="Planerlöse" sheetId="57" r:id="rId6"/>
    <sheet name="Erläuterungen" sheetId="56" r:id="rId7"/>
    <sheet name="Vorgelagerte Netzkosten" sheetId="41" state="hidden" r:id="rId8"/>
    <sheet name="§ 10 Abs. 1 SysStabV" sheetId="42" state="hidden" r:id="rId9"/>
    <sheet name="§ 22 SysyStabV" sheetId="43" state="hidden" r:id="rId10"/>
  </sheets>
  <externalReferences>
    <externalReference r:id="rId11"/>
  </externalReferences>
  <definedNames>
    <definedName name="_Key1" hidden="1">#REF!</definedName>
    <definedName name="_Key2" hidden="1">#REF!</definedName>
    <definedName name="_Order1" hidden="1">255</definedName>
    <definedName name="_Order2" hidden="1">255</definedName>
    <definedName name="_Sort" hidden="1">#REF!</definedName>
    <definedName name="Anlagengruppen">#REF!</definedName>
    <definedName name="Antragsjahre">#REF!</definedName>
    <definedName name="_xlnm.Print_Area" localSheetId="8">'§ 10 Abs. 1 SysStabV'!$A$1:$AA$56</definedName>
    <definedName name="_xlnm.Print_Area" localSheetId="9">'§ 22 SysyStabV'!$A$1:$F$48</definedName>
    <definedName name="_xlnm.Print_Area" localSheetId="4">'Netzentgelte (Ist)'!$A$1:$U$159</definedName>
    <definedName name="_xlnm.Print_Area" localSheetId="3">'Netzentgelte (Plan)'!$A$1:$V$228</definedName>
    <definedName name="_xlnm.Print_Area" localSheetId="5">Planerlöse!$A$1:$C$18</definedName>
    <definedName name="_xlnm.Print_Area" localSheetId="7">'Vorgelagerte Netzkosten'!$A$1:$F$96</definedName>
    <definedName name="_xlnm.Print_Titles" localSheetId="4">'Netzentgelte (Ist)'!$A:$A</definedName>
    <definedName name="_xlnm.Print_Titles" localSheetId="3">'Netzentgelte (Plan)'!$A:$A</definedName>
    <definedName name="_xlnm.Print_Titles" localSheetId="7">'Vorgelagerte Netzkosten'!$1:$2</definedName>
    <definedName name="GuV_Positionen">#REF!</definedName>
    <definedName name="Investitionsjahre">#REF!</definedName>
    <definedName name="RLM_Arbeit">[1]E2_1_Verteilnetzentgelte!$C$38:$G$63</definedName>
    <definedName name="RLM_Leistung">[1]E2_1_Verteilnetzentgelte!$C$68:$G$92</definedName>
    <definedName name="Selbst_geschaffene_gewerbliche_Schutzrechte_und_ähnliche_Rechte_und_Werte">#REF!</definedName>
    <definedName name="SLP">[1]E2_1_Verteilnetzentgelte!$C$7:$G$32</definedName>
    <definedName name="Strom" localSheetId="2">#REF!</definedName>
    <definedName name="Strom" localSheetId="6">#REF!</definedName>
    <definedName name="Strom" localSheetId="5">#REF!</definedName>
    <definedName name="Strom">#REF!</definedName>
    <definedName name="WAV_Positionen">#REF!</definedName>
    <definedName name="Z_7F6F393A_2E90_4C6C_8A16_D5729A43DE4E_.wvu.PrintTitles" localSheetId="4" hidden="1">'Netzentgelte (Ist)'!$A:$A</definedName>
    <definedName name="Z_7F6F393A_2E90_4C6C_8A16_D5729A43DE4E_.wvu.PrintTitles" localSheetId="3" hidden="1">'Netzentgelte (Plan)'!$A:$A</definedName>
    <definedName name="Z_AB984B78_CF90_47D3_BD7F_5805A1C1409B_.wvu.PrintArea" localSheetId="1" hidden="1">Ausfüllhilfe!$B$1:$B$19</definedName>
    <definedName name="Z_FF7014B8_726F_4A88_B434_EC34DD9149F9_.wvu.PrintArea" localSheetId="1" hidden="1">Ausfüllhilfe!$A$1:$D$19</definedName>
    <definedName name="Zeitreihe_1">#REF!</definedName>
    <definedName name="Zeitreihe_2">#REF!</definedName>
  </definedNames>
  <calcPr calcId="162913" iterate="1"/>
</workbook>
</file>

<file path=xl/calcChain.xml><?xml version="1.0" encoding="utf-8"?>
<calcChain xmlns="http://schemas.openxmlformats.org/spreadsheetml/2006/main">
  <c r="F35" i="40" l="1"/>
  <c r="Q47" i="40" l="1"/>
  <c r="V138" i="40" l="1"/>
  <c r="D47" i="40" l="1"/>
  <c r="F42" i="40"/>
  <c r="F41" i="40"/>
  <c r="E42" i="40"/>
  <c r="E41" i="40"/>
  <c r="D42" i="40"/>
  <c r="D41" i="40"/>
  <c r="C42" i="40"/>
  <c r="C41" i="40"/>
  <c r="D35" i="40"/>
  <c r="C35" i="40"/>
  <c r="Q35" i="40" s="1"/>
  <c r="F38" i="40"/>
  <c r="Q30" i="40"/>
  <c r="Q41" i="40" l="1"/>
  <c r="Q42" i="40"/>
  <c r="F199" i="40"/>
  <c r="C200" i="40"/>
  <c r="Q202" i="40"/>
  <c r="Q69" i="40" l="1"/>
  <c r="Q66" i="40"/>
  <c r="Q67" i="40"/>
  <c r="Q68" i="40"/>
  <c r="Q65" i="40"/>
  <c r="Q53" i="40"/>
  <c r="V65" i="40" l="1"/>
  <c r="C136" i="34"/>
  <c r="C137" i="34"/>
  <c r="C138" i="34"/>
  <c r="C139" i="34"/>
  <c r="C140" i="34"/>
  <c r="C141" i="34"/>
  <c r="F136" i="34"/>
  <c r="F137" i="34"/>
  <c r="F138" i="34"/>
  <c r="F139" i="34"/>
  <c r="F140" i="34"/>
  <c r="F141" i="34"/>
  <c r="D136" i="34"/>
  <c r="E136" i="34"/>
  <c r="D137" i="34"/>
  <c r="E137" i="34"/>
  <c r="D138" i="34"/>
  <c r="E138" i="34"/>
  <c r="D139" i="34"/>
  <c r="E139" i="34"/>
  <c r="D140" i="34"/>
  <c r="E140" i="34"/>
  <c r="D141" i="34"/>
  <c r="E141" i="34"/>
  <c r="D142" i="34"/>
  <c r="E142" i="34"/>
  <c r="D143" i="34"/>
  <c r="E143" i="34"/>
  <c r="D144" i="34"/>
  <c r="E144" i="34"/>
  <c r="D145" i="34"/>
  <c r="E145" i="34"/>
  <c r="D146" i="34"/>
  <c r="E146" i="34"/>
  <c r="U155" i="34"/>
  <c r="P3" i="34"/>
  <c r="I3" i="34"/>
  <c r="C3" i="34"/>
  <c r="A1" i="34"/>
  <c r="A1" i="41"/>
  <c r="A1" i="42"/>
  <c r="B1" i="43"/>
  <c r="Q154" i="40" l="1"/>
  <c r="D200" i="40" l="1"/>
  <c r="Q200" i="40" s="1"/>
  <c r="E199" i="40"/>
  <c r="D199" i="40"/>
  <c r="C199" i="40"/>
  <c r="F198" i="40"/>
  <c r="E198" i="40"/>
  <c r="D198" i="40"/>
  <c r="C198" i="40"/>
  <c r="Q198" i="40" s="1"/>
  <c r="F197" i="40"/>
  <c r="E197" i="40"/>
  <c r="D197" i="40"/>
  <c r="C197" i="40"/>
  <c r="F196" i="40"/>
  <c r="E196" i="40"/>
  <c r="D196" i="40"/>
  <c r="C196" i="40"/>
  <c r="Q196" i="40" s="1"/>
  <c r="F195" i="40"/>
  <c r="E195" i="40"/>
  <c r="D195" i="40"/>
  <c r="C195" i="40"/>
  <c r="F194" i="40"/>
  <c r="E194" i="40"/>
  <c r="D194" i="40"/>
  <c r="C194" i="40"/>
  <c r="Q194" i="40" s="1"/>
  <c r="F193" i="40"/>
  <c r="E193" i="40"/>
  <c r="D193" i="40"/>
  <c r="C193" i="40"/>
  <c r="Q193" i="40" l="1"/>
  <c r="Q197" i="40"/>
  <c r="Q195" i="40"/>
  <c r="Q199" i="40"/>
  <c r="Q140" i="40"/>
  <c r="Q139" i="40"/>
  <c r="Q138" i="40"/>
  <c r="Q209" i="40" l="1"/>
  <c r="Q210" i="40"/>
  <c r="Q211" i="40"/>
  <c r="Q212" i="40"/>
  <c r="Q213" i="40"/>
  <c r="Q214" i="40"/>
  <c r="Q215" i="40"/>
  <c r="Q216" i="40"/>
  <c r="Q217" i="40"/>
  <c r="Q218" i="40"/>
  <c r="Q219" i="40"/>
  <c r="Q208" i="40"/>
  <c r="Q170" i="40"/>
  <c r="Q169" i="40"/>
  <c r="Q168" i="40"/>
  <c r="Q167" i="40"/>
  <c r="Q166" i="40"/>
  <c r="Q165" i="40"/>
  <c r="Q164" i="40"/>
  <c r="Q160" i="40"/>
  <c r="Q159" i="40"/>
  <c r="Q158" i="40"/>
  <c r="Q157" i="40"/>
  <c r="Q156" i="40"/>
  <c r="Q155" i="40"/>
  <c r="Q189" i="40"/>
  <c r="Q188" i="40"/>
  <c r="Q187" i="40"/>
  <c r="Q186" i="40"/>
  <c r="Q185" i="40"/>
  <c r="Q184" i="40"/>
  <c r="Q183" i="40"/>
  <c r="Q175" i="40"/>
  <c r="Q176" i="40"/>
  <c r="Q177" i="40"/>
  <c r="Q178" i="40"/>
  <c r="Q179" i="40"/>
  <c r="Q174" i="40"/>
  <c r="Q145" i="40"/>
  <c r="Q146" i="40"/>
  <c r="Q147" i="40"/>
  <c r="Q148" i="40"/>
  <c r="Q149" i="40"/>
  <c r="Q150" i="40"/>
  <c r="Q144" i="40"/>
  <c r="Q137" i="40"/>
  <c r="A4" i="55" l="1"/>
  <c r="R98" i="40" l="1"/>
  <c r="B11" i="57" l="1"/>
  <c r="B2" i="57" l="1"/>
  <c r="V224" i="40" l="1"/>
  <c r="Q3" i="40"/>
  <c r="I3" i="40"/>
  <c r="C3" i="40"/>
  <c r="A1" i="40"/>
  <c r="Y7" i="42" l="1"/>
  <c r="F106" i="34" l="1"/>
  <c r="F107" i="34"/>
  <c r="F108" i="34"/>
  <c r="F109" i="34"/>
  <c r="F110" i="34"/>
  <c r="E106" i="34"/>
  <c r="E107" i="34"/>
  <c r="E108" i="34"/>
  <c r="E109" i="34"/>
  <c r="E110" i="34"/>
  <c r="D106" i="34"/>
  <c r="D107" i="34"/>
  <c r="D108" i="34"/>
  <c r="D109" i="34"/>
  <c r="D110" i="34"/>
  <c r="C106" i="34"/>
  <c r="C107" i="34"/>
  <c r="C108" i="34"/>
  <c r="C109" i="34"/>
  <c r="C110" i="34"/>
  <c r="Q78" i="34"/>
  <c r="R122" i="40"/>
  <c r="R123" i="40"/>
  <c r="R124" i="40"/>
  <c r="R125" i="40"/>
  <c r="R126" i="40"/>
  <c r="Q106" i="34" l="1"/>
  <c r="Q110" i="34"/>
  <c r="Q108" i="34"/>
  <c r="Q107" i="34"/>
  <c r="Q109" i="34"/>
  <c r="F105" i="34" l="1"/>
  <c r="E105" i="34"/>
  <c r="D105" i="34"/>
  <c r="C105" i="34"/>
  <c r="F104" i="34"/>
  <c r="E104" i="34"/>
  <c r="D104" i="34"/>
  <c r="C104" i="34"/>
  <c r="R121" i="40"/>
  <c r="R120" i="40"/>
  <c r="Q105" i="34" l="1"/>
  <c r="Q104" i="34"/>
  <c r="D45" i="43" l="1"/>
  <c r="E43" i="43"/>
  <c r="E42" i="43"/>
  <c r="E41" i="43"/>
  <c r="E40" i="43"/>
  <c r="E39" i="43"/>
  <c r="E38" i="43"/>
  <c r="E37" i="43"/>
  <c r="E34" i="43"/>
  <c r="E33" i="43"/>
  <c r="E32" i="43"/>
  <c r="E31" i="43"/>
  <c r="E30" i="43"/>
  <c r="E29" i="43"/>
  <c r="E28" i="43"/>
  <c r="E25" i="43"/>
  <c r="E24" i="43"/>
  <c r="E23" i="43"/>
  <c r="E22" i="43"/>
  <c r="E21" i="43"/>
  <c r="E20" i="43"/>
  <c r="E19" i="43"/>
  <c r="E16" i="43"/>
  <c r="E15" i="43"/>
  <c r="E14" i="43"/>
  <c r="E13" i="43"/>
  <c r="E12" i="43"/>
  <c r="E11" i="43"/>
  <c r="E45" i="43" s="1"/>
  <c r="E10" i="43"/>
  <c r="E47" i="43" l="1"/>
  <c r="D4" i="43" s="1"/>
  <c r="D6" i="43" s="1"/>
  <c r="A146" i="34"/>
  <c r="C146" i="34"/>
  <c r="F146" i="34"/>
  <c r="R104" i="40" l="1"/>
  <c r="R103" i="40"/>
  <c r="R102" i="40"/>
  <c r="R101" i="40"/>
  <c r="R100" i="40"/>
  <c r="R97" i="40"/>
  <c r="R94" i="40"/>
  <c r="R93" i="40"/>
  <c r="R91" i="40"/>
  <c r="R90" i="40"/>
  <c r="R88" i="40"/>
  <c r="R87" i="40"/>
  <c r="A52" i="42" l="1"/>
  <c r="A35" i="42"/>
  <c r="A36" i="42"/>
  <c r="C7" i="42"/>
  <c r="S7" i="42" l="1"/>
  <c r="S8" i="42"/>
  <c r="A27" i="42" l="1"/>
  <c r="Y24" i="42" l="1"/>
  <c r="AA24" i="42" s="1"/>
  <c r="S24" i="42"/>
  <c r="Y23" i="42"/>
  <c r="AA23" i="42" s="1"/>
  <c r="S23" i="42"/>
  <c r="Y22" i="42"/>
  <c r="AA22" i="42" s="1"/>
  <c r="S22" i="42"/>
  <c r="Y19" i="42"/>
  <c r="AA19" i="42" s="1"/>
  <c r="S19" i="42"/>
  <c r="Y18" i="42"/>
  <c r="AA18" i="42" s="1"/>
  <c r="S18" i="42"/>
  <c r="Y17" i="42"/>
  <c r="AA17" i="42" s="1"/>
  <c r="S17" i="42"/>
  <c r="Y16" i="42"/>
  <c r="AA16" i="42" s="1"/>
  <c r="S16" i="42"/>
  <c r="Y13" i="42"/>
  <c r="AA13" i="42" s="1"/>
  <c r="S13" i="42"/>
  <c r="Y12" i="42"/>
  <c r="AA12" i="42" s="1"/>
  <c r="S12" i="42"/>
  <c r="Y11" i="42"/>
  <c r="AA11" i="42" s="1"/>
  <c r="S11" i="42"/>
  <c r="Y10" i="42"/>
  <c r="AA10" i="42" s="1"/>
  <c r="S10" i="42"/>
  <c r="AA14" i="42" l="1"/>
  <c r="AA25" i="42"/>
  <c r="AA20" i="42"/>
  <c r="AA26" i="42" l="1"/>
  <c r="AA28" i="42" l="1"/>
  <c r="B3" i="42" s="1"/>
  <c r="B5" i="42" s="1"/>
  <c r="E60" i="34"/>
  <c r="D60" i="34"/>
  <c r="C60" i="34"/>
  <c r="E59" i="34"/>
  <c r="D59" i="34"/>
  <c r="C59" i="34"/>
  <c r="E58" i="34"/>
  <c r="D58" i="34"/>
  <c r="C58" i="34"/>
  <c r="E57" i="34"/>
  <c r="D57" i="34"/>
  <c r="C57" i="34"/>
  <c r="E56" i="34"/>
  <c r="D56" i="34"/>
  <c r="C56" i="34"/>
  <c r="E55" i="34"/>
  <c r="D55" i="34"/>
  <c r="C55" i="34"/>
  <c r="E54" i="34"/>
  <c r="D54" i="34"/>
  <c r="A145" i="34"/>
  <c r="A144" i="34"/>
  <c r="A143" i="34"/>
  <c r="A142" i="34"/>
  <c r="F145" i="34"/>
  <c r="C145" i="34"/>
  <c r="F144" i="34"/>
  <c r="C144" i="34"/>
  <c r="F143" i="34"/>
  <c r="C143" i="34"/>
  <c r="F142" i="34"/>
  <c r="C142" i="34"/>
  <c r="F130" i="34"/>
  <c r="E130" i="34"/>
  <c r="D130" i="34"/>
  <c r="C130" i="34"/>
  <c r="F129" i="34"/>
  <c r="E129" i="34"/>
  <c r="D129" i="34"/>
  <c r="C129" i="34"/>
  <c r="F128" i="34"/>
  <c r="E128" i="34"/>
  <c r="D128" i="34"/>
  <c r="C128" i="34"/>
  <c r="F127" i="34"/>
  <c r="E127" i="34"/>
  <c r="D127" i="34"/>
  <c r="C127" i="34"/>
  <c r="F126" i="34"/>
  <c r="E126" i="34"/>
  <c r="D126" i="34"/>
  <c r="C126" i="34"/>
  <c r="F125" i="34"/>
  <c r="E125" i="34"/>
  <c r="D125" i="34"/>
  <c r="C125" i="34"/>
  <c r="F124" i="34"/>
  <c r="E124" i="34"/>
  <c r="D124" i="34"/>
  <c r="C124" i="34"/>
  <c r="F122" i="34"/>
  <c r="E122" i="34"/>
  <c r="D122" i="34"/>
  <c r="C122" i="34"/>
  <c r="F116" i="34"/>
  <c r="E116" i="34"/>
  <c r="D116" i="34"/>
  <c r="C116" i="34"/>
  <c r="F115" i="34"/>
  <c r="E115" i="34"/>
  <c r="D115" i="34"/>
  <c r="C115" i="34"/>
  <c r="F114" i="34"/>
  <c r="E114" i="34"/>
  <c r="D114" i="34"/>
  <c r="C114" i="34"/>
  <c r="F113" i="34"/>
  <c r="E113" i="34"/>
  <c r="D113" i="34"/>
  <c r="C113" i="34"/>
  <c r="F112" i="34"/>
  <c r="E112" i="34"/>
  <c r="D112" i="34"/>
  <c r="C112" i="34"/>
  <c r="A112" i="34"/>
  <c r="A116" i="34"/>
  <c r="A115" i="34"/>
  <c r="A114" i="34"/>
  <c r="A113" i="34"/>
  <c r="F103" i="34"/>
  <c r="E103" i="34"/>
  <c r="D103" i="34"/>
  <c r="C103" i="34"/>
  <c r="F102" i="34"/>
  <c r="E102" i="34"/>
  <c r="D102" i="34"/>
  <c r="C102" i="34"/>
  <c r="F101" i="34"/>
  <c r="E101" i="34"/>
  <c r="D101" i="34"/>
  <c r="C101" i="34"/>
  <c r="F100" i="34"/>
  <c r="E100" i="34"/>
  <c r="D100" i="34"/>
  <c r="C100" i="34"/>
  <c r="F99" i="34"/>
  <c r="E99" i="34"/>
  <c r="D99" i="34"/>
  <c r="C99" i="34"/>
  <c r="F98" i="34"/>
  <c r="E98" i="34"/>
  <c r="D98" i="34"/>
  <c r="C98" i="34"/>
  <c r="F97" i="34"/>
  <c r="E97" i="34"/>
  <c r="D97" i="34"/>
  <c r="C97" i="34"/>
  <c r="F96" i="34"/>
  <c r="E96" i="34"/>
  <c r="D96" i="34"/>
  <c r="C96" i="34"/>
  <c r="C89" i="34"/>
  <c r="P89" i="34" s="1"/>
  <c r="C88" i="34"/>
  <c r="P88" i="34" s="1"/>
  <c r="A83" i="34"/>
  <c r="A82" i="34"/>
  <c r="A81" i="34"/>
  <c r="A80" i="34"/>
  <c r="A79" i="34"/>
  <c r="D83" i="34"/>
  <c r="Q83" i="34" s="1"/>
  <c r="D82" i="34"/>
  <c r="Q82" i="34" s="1"/>
  <c r="D81" i="34"/>
  <c r="Q81" i="34" s="1"/>
  <c r="D80" i="34"/>
  <c r="Q80" i="34" s="1"/>
  <c r="D79" i="34"/>
  <c r="Q79" i="34" s="1"/>
  <c r="D77" i="34"/>
  <c r="Q77" i="34" s="1"/>
  <c r="D76" i="34"/>
  <c r="Q76" i="34" s="1"/>
  <c r="D73" i="34"/>
  <c r="Q73" i="34" s="1"/>
  <c r="D72" i="34"/>
  <c r="Q72" i="34" s="1"/>
  <c r="D70" i="34"/>
  <c r="Q70" i="34" s="1"/>
  <c r="D69" i="34"/>
  <c r="Q69" i="34" s="1"/>
  <c r="D67" i="34"/>
  <c r="Q67" i="34" s="1"/>
  <c r="D66" i="34"/>
  <c r="Q66" i="34" s="1"/>
  <c r="C54" i="34"/>
  <c r="D48" i="34"/>
  <c r="C48" i="34"/>
  <c r="D47" i="34"/>
  <c r="C47" i="34"/>
  <c r="D46" i="34"/>
  <c r="C46" i="34"/>
  <c r="D45" i="34"/>
  <c r="C45" i="34"/>
  <c r="D44" i="34"/>
  <c r="C44" i="34"/>
  <c r="D43" i="34"/>
  <c r="C43" i="34"/>
  <c r="D42" i="34"/>
  <c r="C42" i="34"/>
  <c r="D36" i="34"/>
  <c r="C36" i="34"/>
  <c r="D35" i="34"/>
  <c r="C35" i="34"/>
  <c r="D34" i="34"/>
  <c r="C34" i="34"/>
  <c r="D29" i="34"/>
  <c r="C29" i="34"/>
  <c r="D28" i="34"/>
  <c r="C28" i="34"/>
  <c r="D27" i="34"/>
  <c r="C27" i="34"/>
  <c r="D22" i="34"/>
  <c r="C22" i="34"/>
  <c r="F16" i="34"/>
  <c r="E16" i="34"/>
  <c r="D16" i="34"/>
  <c r="C16" i="34"/>
  <c r="F15" i="34"/>
  <c r="E15" i="34"/>
  <c r="D15" i="34"/>
  <c r="C15" i="34"/>
  <c r="F14" i="34"/>
  <c r="E14" i="34"/>
  <c r="D14" i="34"/>
  <c r="C14" i="34"/>
  <c r="F13" i="34"/>
  <c r="E13" i="34"/>
  <c r="D13" i="34"/>
  <c r="C13" i="34"/>
  <c r="F12" i="34"/>
  <c r="E12" i="34"/>
  <c r="D12" i="34"/>
  <c r="C12" i="34"/>
  <c r="F11" i="34"/>
  <c r="E11" i="34"/>
  <c r="D11" i="34"/>
  <c r="C11" i="34"/>
  <c r="F10" i="34"/>
  <c r="E10" i="34"/>
  <c r="D10" i="34"/>
  <c r="C10" i="34"/>
  <c r="F27" i="41" l="1"/>
  <c r="F44" i="41"/>
  <c r="F61" i="41"/>
  <c r="F78" i="41"/>
  <c r="F80" i="41"/>
  <c r="F79" i="41"/>
  <c r="F63" i="41"/>
  <c r="F62" i="41"/>
  <c r="F46" i="41"/>
  <c r="F45" i="41"/>
  <c r="F29" i="41"/>
  <c r="F28" i="41"/>
  <c r="F12" i="41"/>
  <c r="F11" i="41"/>
  <c r="F10" i="41"/>
  <c r="U136" i="34"/>
  <c r="P10" i="34"/>
  <c r="Q10" i="34"/>
  <c r="P11" i="34"/>
  <c r="Q11" i="34"/>
  <c r="P12" i="34"/>
  <c r="Q12" i="34"/>
  <c r="P13" i="34"/>
  <c r="Q13" i="34"/>
  <c r="P14" i="34"/>
  <c r="Q14" i="34"/>
  <c r="P15" i="34"/>
  <c r="Q15" i="34"/>
  <c r="P16" i="34"/>
  <c r="Q16" i="34"/>
  <c r="P22" i="34"/>
  <c r="U22" i="34" s="1"/>
  <c r="P27" i="34"/>
  <c r="P28" i="34"/>
  <c r="P29" i="34"/>
  <c r="P34" i="34"/>
  <c r="P35" i="34"/>
  <c r="P36" i="34"/>
  <c r="P42" i="34"/>
  <c r="P43" i="34"/>
  <c r="P44" i="34"/>
  <c r="P45" i="34"/>
  <c r="P46" i="34"/>
  <c r="P47" i="34"/>
  <c r="P48" i="34"/>
  <c r="P54" i="34"/>
  <c r="Q54" i="34"/>
  <c r="R54" i="34"/>
  <c r="P55" i="34"/>
  <c r="Q55" i="34"/>
  <c r="R55" i="34"/>
  <c r="P56" i="34"/>
  <c r="Q56" i="34"/>
  <c r="R56" i="34"/>
  <c r="P57" i="34"/>
  <c r="Q57" i="34"/>
  <c r="R57" i="34"/>
  <c r="P58" i="34"/>
  <c r="Q58" i="34"/>
  <c r="R58" i="34"/>
  <c r="P59" i="34"/>
  <c r="Q59" i="34"/>
  <c r="R59" i="34"/>
  <c r="P60" i="34"/>
  <c r="Q60" i="34"/>
  <c r="R60" i="34"/>
  <c r="Q96" i="34"/>
  <c r="Q97" i="34"/>
  <c r="Q98" i="34"/>
  <c r="Q99" i="34"/>
  <c r="Q100" i="34"/>
  <c r="Q101" i="34"/>
  <c r="Q102" i="34"/>
  <c r="Q103" i="34"/>
  <c r="Q112" i="34"/>
  <c r="Q113" i="34"/>
  <c r="Q114" i="34"/>
  <c r="Q115" i="34"/>
  <c r="Q116" i="34"/>
  <c r="P124" i="34"/>
  <c r="Q124" i="34"/>
  <c r="R124" i="34"/>
  <c r="S124" i="34"/>
  <c r="P125" i="34"/>
  <c r="Q125" i="34"/>
  <c r="R125" i="34"/>
  <c r="S125" i="34"/>
  <c r="P126" i="34"/>
  <c r="Q126" i="34"/>
  <c r="R126" i="34"/>
  <c r="S126" i="34"/>
  <c r="P127" i="34"/>
  <c r="Q127" i="34"/>
  <c r="R127" i="34"/>
  <c r="S127" i="34"/>
  <c r="P128" i="34"/>
  <c r="Q128" i="34"/>
  <c r="R128" i="34"/>
  <c r="S128" i="34"/>
  <c r="P129" i="34"/>
  <c r="Q129" i="34"/>
  <c r="R129" i="34"/>
  <c r="S129" i="34"/>
  <c r="P130" i="34"/>
  <c r="Q130" i="34"/>
  <c r="R130" i="34"/>
  <c r="S130" i="34"/>
  <c r="Q10" i="40"/>
  <c r="R10" i="40"/>
  <c r="Q11" i="40"/>
  <c r="R11" i="40"/>
  <c r="Q12" i="40"/>
  <c r="R12" i="40"/>
  <c r="Q13" i="40"/>
  <c r="R13" i="40"/>
  <c r="Q14" i="40"/>
  <c r="R14" i="40"/>
  <c r="Q15" i="40"/>
  <c r="R15" i="40"/>
  <c r="Q16" i="40"/>
  <c r="R16" i="40"/>
  <c r="Q22" i="40"/>
  <c r="V22" i="40" s="1"/>
  <c r="Q27" i="40"/>
  <c r="Q28" i="40"/>
  <c r="Q29" i="40"/>
  <c r="Q54" i="40"/>
  <c r="Q55" i="40"/>
  <c r="Q56" i="40"/>
  <c r="Q57" i="40"/>
  <c r="Q58" i="40"/>
  <c r="Q59" i="40"/>
  <c r="Q75" i="40"/>
  <c r="R75" i="40"/>
  <c r="S75" i="40"/>
  <c r="Q76" i="40"/>
  <c r="R76" i="40"/>
  <c r="S76" i="40"/>
  <c r="Q77" i="40"/>
  <c r="R77" i="40"/>
  <c r="S77" i="40"/>
  <c r="Q78" i="40"/>
  <c r="R78" i="40"/>
  <c r="S78" i="40"/>
  <c r="Q79" i="40"/>
  <c r="R79" i="40"/>
  <c r="S79" i="40"/>
  <c r="Q80" i="40"/>
  <c r="R80" i="40"/>
  <c r="S80" i="40"/>
  <c r="Q81" i="40"/>
  <c r="R81" i="40"/>
  <c r="S81" i="40"/>
  <c r="R112" i="40"/>
  <c r="R113" i="40"/>
  <c r="R114" i="40"/>
  <c r="R115" i="40"/>
  <c r="R116" i="40"/>
  <c r="R117" i="40"/>
  <c r="R118" i="40"/>
  <c r="R119" i="40"/>
  <c r="R128" i="40"/>
  <c r="R129" i="40"/>
  <c r="R130" i="40"/>
  <c r="R131" i="40"/>
  <c r="R132" i="40"/>
  <c r="V35" i="40" l="1"/>
  <c r="V225" i="40" s="1"/>
  <c r="V27" i="40"/>
  <c r="V93" i="40"/>
  <c r="V226" i="40" s="1"/>
  <c r="V53" i="40"/>
  <c r="U34" i="34"/>
  <c r="V10" i="40"/>
  <c r="U122" i="34"/>
  <c r="U42" i="34"/>
  <c r="F90" i="41"/>
  <c r="F93" i="41" s="1"/>
  <c r="U27" i="34"/>
  <c r="V75" i="40"/>
  <c r="U72" i="34"/>
  <c r="U157" i="34" s="1"/>
  <c r="U54" i="34"/>
  <c r="U10" i="34"/>
  <c r="V227" i="40" l="1"/>
  <c r="B9" i="57"/>
  <c r="U156" i="34"/>
  <c r="B8" i="57" l="1"/>
  <c r="B10" i="57" s="1"/>
  <c r="B12" i="57" s="1"/>
  <c r="B13" i="57" s="1"/>
  <c r="U158" i="34"/>
  <c r="B14" i="57" l="1"/>
  <c r="C13" i="57"/>
</calcChain>
</file>

<file path=xl/sharedStrings.xml><?xml version="1.0" encoding="utf-8"?>
<sst xmlns="http://schemas.openxmlformats.org/spreadsheetml/2006/main" count="1108" uniqueCount="361">
  <si>
    <t>Messung</t>
  </si>
  <si>
    <t>Abrechnung</t>
  </si>
  <si>
    <t>Erlöse</t>
  </si>
  <si>
    <t>Höchstspannung (HöS)</t>
  </si>
  <si>
    <t>Hochspannung (HS)</t>
  </si>
  <si>
    <t>Mittelspannung (MS)</t>
  </si>
  <si>
    <t>Niederspannung (NS)</t>
  </si>
  <si>
    <t>Kunden</t>
  </si>
  <si>
    <t>Anzahl</t>
  </si>
  <si>
    <t>Monatsleistungspreissystem</t>
  </si>
  <si>
    <t>Netzreservekapazität</t>
  </si>
  <si>
    <t>Messstellenbetrieb</t>
  </si>
  <si>
    <t>HS - Hochspannung (einschließlich Umspannung HöS/HS)</t>
  </si>
  <si>
    <t>MS - Mittelspannung (einschließlich Umspannung HS/MS)</t>
  </si>
  <si>
    <t>NS - Niederspannung (einschließlich Umspannung MS/NS)</t>
  </si>
  <si>
    <t>Eintarifzähler</t>
  </si>
  <si>
    <t>Zweitarifzähler</t>
  </si>
  <si>
    <t>Mehrtarifzähler(&gt;=3)</t>
  </si>
  <si>
    <t>Zweitarif-2-Richtungszähler</t>
  </si>
  <si>
    <t>Maximumzähler (Ein- oder Zweitarifzähler)</t>
  </si>
  <si>
    <t>LZ 96h-Zähler</t>
  </si>
  <si>
    <t>Prepaymentzähler</t>
  </si>
  <si>
    <t>Pauschalanlage</t>
  </si>
  <si>
    <t>Blindstrom</t>
  </si>
  <si>
    <t>Erlöse aus Vereinbarungen gemäß § 19 Abs. 3 StromNEV</t>
  </si>
  <si>
    <t>Summe</t>
  </si>
  <si>
    <t>Arbeit</t>
  </si>
  <si>
    <t>Leistung</t>
  </si>
  <si>
    <t>Einheit</t>
  </si>
  <si>
    <t>kW</t>
  </si>
  <si>
    <t>1. vorgelagerter Netzbetreiber</t>
  </si>
  <si>
    <t>Anschlussebene</t>
  </si>
  <si>
    <t>von</t>
  </si>
  <si>
    <t>bis</t>
  </si>
  <si>
    <t>€/kW</t>
  </si>
  <si>
    <t>kWh</t>
  </si>
  <si>
    <t>ct/kWh</t>
  </si>
  <si>
    <t>Sonstiges:</t>
  </si>
  <si>
    <t>2. vorgelagerter Netzbetreiber</t>
  </si>
  <si>
    <t>bitte wählen</t>
  </si>
  <si>
    <t xml:space="preserve"> </t>
  </si>
  <si>
    <t xml:space="preserve"> Alle Spannungsebenen (HS / MS / NS) - Preisabschlag für:</t>
  </si>
  <si>
    <t>Wandler</t>
  </si>
  <si>
    <t>Schaltgerät</t>
  </si>
  <si>
    <t>Telekommunikationskomponente Funk-Modem (z.B. GSM)</t>
  </si>
  <si>
    <t>Telekommunikationskomponente Festnetz-Modem</t>
  </si>
  <si>
    <t xml:space="preserve"> Preisabschlag für kundenseitig gestellten Wandlersatz</t>
  </si>
  <si>
    <t>€</t>
  </si>
  <si>
    <t>Verantwortliche Person
für die Richtigkeit und Vollständigkeit</t>
  </si>
  <si>
    <t>Telefonnummer der verantwortlichen Person</t>
  </si>
  <si>
    <t>Jahresleistungspreissystem</t>
  </si>
  <si>
    <t>Erlöse Netzentgelte mit LM</t>
  </si>
  <si>
    <t>Jahresbenutzungsdauer</t>
  </si>
  <si>
    <t>&lt; 2.500 h/a</t>
  </si>
  <si>
    <t>≥ 2.500 h/a</t>
  </si>
  <si>
    <t>&lt; 2500 h/a</t>
  </si>
  <si>
    <t>Leistungspreis</t>
  </si>
  <si>
    <t>Arbeitspreis</t>
  </si>
  <si>
    <t>Jahreshöchstlast</t>
  </si>
  <si>
    <t>Jahresarbeit</t>
  </si>
  <si>
    <t>€ / kWa</t>
  </si>
  <si>
    <t>Umspannung Höchst- / Hochspannung (USp. HöS/HS)</t>
  </si>
  <si>
    <t>Umspannung Hoch- / Mittelspannung (USp. HS/MS)</t>
  </si>
  <si>
    <t>Umspannung Mittel- / Niederspannung (USp. MS/NS)</t>
  </si>
  <si>
    <t>Jahrespreissystem</t>
  </si>
  <si>
    <t>Erlöse Netzentgelte ohne LM</t>
  </si>
  <si>
    <t>Grundpreis</t>
  </si>
  <si>
    <t>Netzentgelte o. LM</t>
  </si>
  <si>
    <t>€/a</t>
  </si>
  <si>
    <t>Erlöse
Speicherheizung</t>
  </si>
  <si>
    <t>-</t>
  </si>
  <si>
    <t>Erlöse
Wärmepumpe</t>
  </si>
  <si>
    <t>Erlöse Monatsleistung</t>
  </si>
  <si>
    <t>Ø Monatshöchstlast</t>
  </si>
  <si>
    <t>NE / Monat</t>
  </si>
  <si>
    <t>€ / kW u. Monat</t>
  </si>
  <si>
    <t>ct / kWh</t>
  </si>
  <si>
    <t>Erlöse Reservekapazität</t>
  </si>
  <si>
    <t xml:space="preserve">0 bis 200 h/a </t>
  </si>
  <si>
    <t>200 h/a bis 400 h/a</t>
  </si>
  <si>
    <t>400 h/a bis 600 h/a</t>
  </si>
  <si>
    <t>Preis je Messeinrichtung bzw. Kunde</t>
  </si>
  <si>
    <t>Mengenbezug</t>
  </si>
  <si>
    <t>Messeinrichtung</t>
  </si>
  <si>
    <t xml:space="preserve">      - kundenseitig gestellte Telekommunikationseinrichtung</t>
  </si>
  <si>
    <t xml:space="preserve">      - statt täglicher nur monatliche Datenbereitstellung</t>
  </si>
  <si>
    <t>Erlöse abweichende Spannungsebene</t>
  </si>
  <si>
    <t>Entnahme Hochspannung/Messung Mittelspannung</t>
  </si>
  <si>
    <t>Entnahme Mittelspannung/Messung Niederspannung</t>
  </si>
  <si>
    <t>Vorgangsart:
jährliche
Messung</t>
  </si>
  <si>
    <t>Vorgangsart:
halbjährliche
Messung</t>
  </si>
  <si>
    <t>Vorgangsart:
vierteljährliche
Messung</t>
  </si>
  <si>
    <t>Vorgangsart:
monatliche
Messung</t>
  </si>
  <si>
    <t>2-Tarif-2-Richtungszähler</t>
  </si>
  <si>
    <t>Erlöse - Blindstrom</t>
  </si>
  <si>
    <t>Induktiv 1</t>
  </si>
  <si>
    <t>Induktiv 2</t>
  </si>
  <si>
    <t>Kapazitiv 1</t>
  </si>
  <si>
    <t>Kapazitiv 2</t>
  </si>
  <si>
    <t>ct/kvarh</t>
  </si>
  <si>
    <t>kvarh</t>
  </si>
  <si>
    <t>Grenzen für Entgeltberechnung</t>
  </si>
  <si>
    <t>Erlöse 
Sonstige Entgelte</t>
  </si>
  <si>
    <t>Preis</t>
  </si>
  <si>
    <t>Menge</t>
  </si>
  <si>
    <t>Erlöse aus Entgelten mit Preisnachlässen gemäß § 3 KAV</t>
  </si>
  <si>
    <t>Erlöse aus Sonderregelungen gemäß § 14 Abs. 2 StromNEV</t>
  </si>
  <si>
    <t>Erlöse aus individuellen Netzentgelten gemäß § 19 Abs. 2 Satz 1 StromNEV</t>
  </si>
  <si>
    <t>Erlöse aus individuellen Netzentgelten gemäß § 19 Abs. 2 Satz 2 StromNEV</t>
  </si>
  <si>
    <t>Zusammenfassung</t>
  </si>
  <si>
    <t>Netzebenen</t>
  </si>
  <si>
    <r>
      <t xml:space="preserve">Im </t>
    </r>
    <r>
      <rPr>
        <u/>
        <sz val="12"/>
        <rFont val="Arial"/>
        <family val="2"/>
      </rPr>
      <t>Kalenderjahr</t>
    </r>
    <r>
      <rPr>
        <sz val="12"/>
        <rFont val="Arial"/>
        <family val="2"/>
      </rPr>
      <t xml:space="preserve"> tatsächlich entstandene Kosten nach § 11 Abs. 2 Satz 1 Nr. 4 ARegV [in €]</t>
    </r>
  </si>
  <si>
    <r>
      <t xml:space="preserve">In der </t>
    </r>
    <r>
      <rPr>
        <u/>
        <sz val="12"/>
        <rFont val="Arial"/>
        <family val="2"/>
      </rPr>
      <t>Erlösobergrenze des Kalenderjahres</t>
    </r>
    <r>
      <rPr>
        <sz val="12"/>
        <rFont val="Arial"/>
        <family val="2"/>
      </rPr>
      <t xml:space="preserve"> bezüglich der Kosten nach § 11 Abs. 2 Satz 1 Nr. 4 ARegV enthaltene Ansätze [in €]</t>
    </r>
  </si>
  <si>
    <t>[tt.mm.jjjj]</t>
  </si>
  <si>
    <t>Entgelt</t>
  </si>
  <si>
    <t xml:space="preserve">tatsächliche </t>
  </si>
  <si>
    <t>(Ist-Mengen)</t>
  </si>
  <si>
    <t>Bezugsmenge</t>
  </si>
  <si>
    <t>Ist-Kosten nach</t>
  </si>
  <si>
    <t>Zeitraum*</t>
  </si>
  <si>
    <t>3. vorgelagerter Netzbetreiber</t>
  </si>
  <si>
    <t>4. vorgelagerter Netzbetreiber</t>
  </si>
  <si>
    <t>5. vorgelagerter Netzbetreiber</t>
  </si>
  <si>
    <t>*Bei unterjährigen Entgeltänderungen des vorgelagerten Netzbetreibers, ist für jede Entgeltperiode dies separat einzutragen. Die Entgelte sind entsprechend zeitanteilig aufzuteilen.</t>
  </si>
  <si>
    <t>Erlöse - Plan</t>
  </si>
  <si>
    <t>Erlöse - Ist</t>
  </si>
  <si>
    <t>Differenz vorgelagerte Netzkosten [in €]</t>
  </si>
  <si>
    <t>Differenz</t>
  </si>
  <si>
    <t>Nachrüstungspflicht</t>
  </si>
  <si>
    <t>Anfahrtskosten</t>
  </si>
  <si>
    <t>Personalkosten</t>
  </si>
  <si>
    <t>Sonstige Kosten
[EURO / Wechselrichter]</t>
  </si>
  <si>
    <t>Angesetzter Stundensatz
[EUR / Stunde]</t>
  </si>
  <si>
    <t>Handelt es sich bei den angesetzten Kosten um einen einheitlich pauschalen Kostensatz oder um einen Durchschnittssatz individueller Werte?</t>
  </si>
  <si>
    <t>detaillierte Beschreibung</t>
  </si>
  <si>
    <t>PV-Anlagen in der Niederspannung mit einer installierten maximalen Leistung von mehr als 10 kW und weniger als 100 kW, die nach dem 31.08.2005 und vor dem 01.01.2012 in Betrieb genommen wurden.</t>
  </si>
  <si>
    <t>§ 4 Abs. 1 SysStabV</t>
  </si>
  <si>
    <t>§ 4 Abs. 2 SysStabV</t>
  </si>
  <si>
    <t>§ 4 Abs. 3 SysStabV</t>
  </si>
  <si>
    <t>§ 7 SysStabV
(Entkupplungsschutzeinrichtungen)</t>
  </si>
  <si>
    <t>PV-Anlagen in der Niederspannung mit einer installierten maximalen Leistung von mehr als 100 kW, die nach dem 30.04.2001 und vor dem 01.01.2012 in Betrieb genommen wurden.</t>
  </si>
  <si>
    <t>PV-Anlagen in der Mittelspannung mit einer installierten maximalen Leistung von mehr als 30 kW, die nach dem 30.04.2001 und vor dem 01.01.2009 in Betrieb genommen wurden.</t>
  </si>
  <si>
    <t>§ 5 Abs. 1 SysStabV</t>
  </si>
  <si>
    <t>§ 5 Abs. 2 SysStabV</t>
  </si>
  <si>
    <t>Gesamtsumme</t>
  </si>
  <si>
    <t>* Die Anzahl der insgesamt nachzurüstenden Wechselrichter für das Netzgebiet ist der LRegB BW anlagenscharf nachzuweisen.</t>
  </si>
  <si>
    <r>
      <t>Insgesamt nachzurüstende Wechselrichter</t>
    </r>
    <r>
      <rPr>
        <sz val="12"/>
        <rFont val="Arial"/>
        <family val="2"/>
      </rPr>
      <t>*</t>
    </r>
    <r>
      <rPr>
        <b/>
        <sz val="12"/>
        <rFont val="Arial"/>
        <family val="2"/>
      </rPr>
      <t xml:space="preserve">
[Anzahl]</t>
    </r>
  </si>
  <si>
    <r>
      <t xml:space="preserve">… davon Anzahl der </t>
    </r>
    <r>
      <rPr>
        <b/>
        <u/>
        <sz val="12"/>
        <rFont val="Arial"/>
        <family val="2"/>
      </rPr>
      <t>durch fremde Dritte</t>
    </r>
    <r>
      <rPr>
        <b/>
        <sz val="12"/>
        <rFont val="Arial"/>
        <family val="2"/>
      </rPr>
      <t xml:space="preserve"> nachzurüstenden Wechselrichter</t>
    </r>
  </si>
  <si>
    <r>
      <t xml:space="preserve">… davon Anzahl der </t>
    </r>
    <r>
      <rPr>
        <b/>
        <u/>
        <sz val="12"/>
        <rFont val="Arial"/>
        <family val="2"/>
      </rPr>
      <t>durch verbundene Unternehmen</t>
    </r>
    <r>
      <rPr>
        <b/>
        <sz val="12"/>
        <rFont val="Arial"/>
        <family val="2"/>
      </rPr>
      <t xml:space="preserve"> nachzurüstenden Wechselrichter</t>
    </r>
  </si>
  <si>
    <r>
      <t xml:space="preserve">… davon Anzahl der </t>
    </r>
    <r>
      <rPr>
        <b/>
        <u/>
        <sz val="12"/>
        <rFont val="Arial"/>
        <family val="2"/>
      </rPr>
      <t>durch Unternehmen, mit denen ein Beteiligungs-verhältnis besteht</t>
    </r>
    <r>
      <rPr>
        <b/>
        <sz val="12"/>
        <rFont val="Arial"/>
        <family val="2"/>
      </rPr>
      <t xml:space="preserve"> nachzurüstenden Wechselrichter</t>
    </r>
  </si>
  <si>
    <r>
      <t xml:space="preserve">… davon Anzahl der </t>
    </r>
    <r>
      <rPr>
        <b/>
        <u/>
        <sz val="12"/>
        <rFont val="Arial"/>
        <family val="2"/>
      </rPr>
      <t>durch den Netzbetreiber</t>
    </r>
    <r>
      <rPr>
        <b/>
        <sz val="12"/>
        <rFont val="Arial"/>
        <family val="2"/>
      </rPr>
      <t xml:space="preserve"> nachzurüstenden Wechselrichter</t>
    </r>
  </si>
  <si>
    <t>Durchschnitt-
licher Zeitaufwand je Wechsel-
richter
[Stunden]</t>
  </si>
  <si>
    <t>Angesetzte Ab-
rechnungs-
kosten
[EUR / Abrechnung]</t>
  </si>
  <si>
    <t>EUR / Wechsel-
richter</t>
  </si>
  <si>
    <r>
      <t xml:space="preserve">Anzahl der </t>
    </r>
    <r>
      <rPr>
        <b/>
        <u/>
        <sz val="12"/>
        <rFont val="Arial"/>
        <family val="2"/>
      </rPr>
      <t>durch den Netzbetreiber</t>
    </r>
    <r>
      <rPr>
        <b/>
        <sz val="12"/>
        <rFont val="Arial"/>
        <family val="2"/>
      </rPr>
      <t xml:space="preserve"> für die Nachrüstung der Wechselrichter zusätzlich einzustellenden (eingestellten) Mitarbeiter-
äquivalente</t>
    </r>
  </si>
  <si>
    <t>Mit dem Tabellenblatt werden die gesamten Ist-Kosten für die Nachrüstung von Wechselrichtern erfasst und die Ist-Kosten nach § 10 Abs. 1 SysStabV des Netzbetreibers ausgewiesen.</t>
  </si>
  <si>
    <t>Erläuterungen:</t>
  </si>
  <si>
    <t>Hier ist die Anzahl der insgesamt nachzurüstenden Wechselrichter für das Netzgebiet einzutragen. Diese Anzahl ist der LRegB BW anlagenscharf nachzuweisen.</t>
  </si>
  <si>
    <t>Insgesamt nachzurüstende Wechselrichter [Anzahl]:</t>
  </si>
  <si>
    <t>Anfahrtskosten:</t>
  </si>
  <si>
    <t>Hier ist der angesetzte Stundensatz sowie der durchschnittliche Zeitbedarf je Wechselrichter zur Ermittlung der Anfahrtskosten anzugeben.</t>
  </si>
  <si>
    <t>Weiterhin soll die Angabe erfolgen, ob es sich bei dem angegebenen Satz um einen Durchschnittswert individueller Werte oder um einen einheitlich pauschalen Kostensatz handelt.</t>
  </si>
  <si>
    <t>Personalkosten:</t>
  </si>
  <si>
    <t>Hier ist der angesetzte Stundensatz sowie der durchschnittliche Zeitbedarf je Wechselrichter zur Ermittlung der Personalkosten anzugeben.</t>
  </si>
  <si>
    <t>Weiterhin soll die Angabe erfolgen, ob es sich bei dem angegebenen Satz um einen Durchschnittswert oder um einen pauschalen Kostensatz handelt.</t>
  </si>
  <si>
    <t>Hier sind die angesetzten Abrechnungskosten anzugeben. Weiterhin soll die Angabe erfolgen, ob es sich bei dem angegebenen Satz um einen Durchschnittswert oder um einen pauschalen Kostensatz handelt.</t>
  </si>
  <si>
    <t>Abrechnung:</t>
  </si>
  <si>
    <r>
      <rPr>
        <u/>
        <sz val="12"/>
        <rFont val="Arial"/>
        <family val="2"/>
      </rPr>
      <t>Sonstige Kosten [EURO / Wechselrichter]</t>
    </r>
    <r>
      <rPr>
        <b/>
        <sz val="12"/>
        <rFont val="Arial"/>
        <family val="2"/>
      </rPr>
      <t>:</t>
    </r>
  </si>
  <si>
    <t>Hier sind für die nachzurüstenden Wechselrichter die Leistungserbringer zu kategorisieren.</t>
  </si>
  <si>
    <t>Hier sind die durch die Berücksichtigung des Wunsches des Anlagenbetreibers bei der Auswahl der fachkundigen Person zur Durchführung der Nachrüstung entstehenden Zusatzkosten anzugeben.</t>
  </si>
  <si>
    <r>
      <rPr>
        <b/>
        <u/>
        <sz val="12"/>
        <rFont val="Arial"/>
        <family val="2"/>
      </rPr>
      <t>…</t>
    </r>
    <r>
      <rPr>
        <u/>
        <sz val="12"/>
        <rFont val="Arial"/>
        <family val="2"/>
      </rPr>
      <t xml:space="preserve"> davon durch gem. § 8 Abs.1 SysStabV entstehende zusätzliche Kosten durch Berücksichtigung des Wunsches des Anlagenbetreibers bei der Auswahl der fachkundigen Person zur Durchführung der Nachrüstung [EURO]:</t>
    </r>
  </si>
  <si>
    <t>Hier können "sonstige" Kosten je Wechselrichter angegeben werden. Die "sonstigen" Kosten sind detailliert in Spalte R zu beschreiben; alternativ kann eine separate Bescheibung beigefügt werden.</t>
  </si>
  <si>
    <t>davon 50%</t>
  </si>
  <si>
    <r>
      <rPr>
        <b/>
        <u/>
        <sz val="12"/>
        <rFont val="Arial"/>
        <family val="2"/>
      </rPr>
      <t>Summe</t>
    </r>
    <r>
      <rPr>
        <b/>
        <sz val="12"/>
        <rFont val="Arial"/>
        <family val="2"/>
      </rPr>
      <t xml:space="preserve"> der Erlöse</t>
    </r>
  </si>
  <si>
    <t>Ermittlung der Differenz für § 5 Abs. 1 S. 2 ARegV (hier nach § 11 Abs. 2 S. 1 Nr. 5 ARegV)</t>
  </si>
  <si>
    <t>tatsächlich entstandene Kosten</t>
  </si>
  <si>
    <t>in der Erlösobergrenze enthaltener Ansatz</t>
  </si>
  <si>
    <t>Anzahl Anlagen</t>
  </si>
  <si>
    <t>Anlagen im Höchstspannungsnetz, die vor dem 1. September 2004 in Betrieb genommen wurden</t>
  </si>
  <si>
    <t>Anlagen nach § 2 Abs. 2 Nr. 1a</t>
  </si>
  <si>
    <t>Anlagen nach § 2 Abs. 2 Nr. 1b</t>
  </si>
  <si>
    <t>Anlagen nach § 2 Abs. 2 Nr. 2</t>
  </si>
  <si>
    <t>Anlagen nach § 2 Abs. 2 Nr. 3</t>
  </si>
  <si>
    <t>Anlagen nach § 2 Abs. 2 Nr. 4</t>
  </si>
  <si>
    <t>Anlagen nach § 2 Abs. 2 Nr. 5</t>
  </si>
  <si>
    <t>§ 14 SysStabV
(Entkupplungsschutzeinrichtungen)</t>
  </si>
  <si>
    <t>Anlagen im Hochspannungsnetz, die vor dem 1. September 2004 in Betrieb genommen wurden</t>
  </si>
  <si>
    <t>Anlagen im Mittelspannungsnetz, die vor dem 1. Januar 2009 in Betrieb genommen wurden</t>
  </si>
  <si>
    <t>Anlagen im Niederspannungsnetz, die vor dem 1. Juli 2012 in Betrieb genommen wurden</t>
  </si>
  <si>
    <t>Elektrische Messeinrichtungen, die keine modernen Messeinrichtungen im Sinne des § 2 Nr. 15 MsbG sind</t>
  </si>
  <si>
    <t>Messsysteme nach §§ 21 c, d EnWG a.F., die keine modernen Messeinrichtungen im Sinne des § 2 Nr. 15 MsbG sind</t>
  </si>
  <si>
    <t>Erlöse aus Speicherentgelt gemäß § 19 Abs. 4 StromNEV</t>
  </si>
  <si>
    <t>Messstellenbetrieb (inkl. Messung)</t>
  </si>
  <si>
    <t>Erlöse
Messstellenbetrieb (inkl. Messung)</t>
  </si>
  <si>
    <t>Erlöse Messstellenbetrieb (inkl. Messung)</t>
  </si>
  <si>
    <t xml:space="preserve">Messstellenbetrieb </t>
  </si>
  <si>
    <t>(inkl. Messung)</t>
  </si>
  <si>
    <r>
      <t xml:space="preserve">Leistungspreissystem für Entnahme </t>
    </r>
    <r>
      <rPr>
        <b/>
        <sz val="12"/>
        <color indexed="10"/>
        <rFont val="Arial"/>
        <family val="2"/>
      </rPr>
      <t>mit</t>
    </r>
    <r>
      <rPr>
        <b/>
        <sz val="12"/>
        <rFont val="Arial"/>
        <family val="2"/>
      </rPr>
      <t xml:space="preserve"> Leistungsmessung</t>
    </r>
  </si>
  <si>
    <r>
      <t xml:space="preserve">Entnahme </t>
    </r>
    <r>
      <rPr>
        <b/>
        <sz val="12"/>
        <color indexed="10"/>
        <rFont val="Arial"/>
        <family val="2"/>
      </rPr>
      <t>ohne</t>
    </r>
    <r>
      <rPr>
        <b/>
        <sz val="12"/>
        <rFont val="Arial"/>
        <family val="2"/>
      </rPr>
      <t xml:space="preserve"> Leistungsmessung</t>
    </r>
  </si>
  <si>
    <r>
      <t xml:space="preserve">Entnahme durch Elektro-Speicherheizungen </t>
    </r>
    <r>
      <rPr>
        <b/>
        <sz val="12"/>
        <color indexed="10"/>
        <rFont val="Arial"/>
        <family val="2"/>
      </rPr>
      <t>ohne</t>
    </r>
    <r>
      <rPr>
        <b/>
        <sz val="12"/>
        <rFont val="Arial"/>
        <family val="2"/>
      </rPr>
      <t xml:space="preserve"> Leistungsmessung</t>
    </r>
  </si>
  <si>
    <r>
      <t xml:space="preserve">Entnahme durch sonstige unterbrechbare Verbrauchseinrichtungen, 
(z.B. Elektro-Wärmepumpen) </t>
    </r>
    <r>
      <rPr>
        <b/>
        <sz val="12"/>
        <color indexed="10"/>
        <rFont val="Arial"/>
        <family val="2"/>
      </rPr>
      <t>ohne</t>
    </r>
    <r>
      <rPr>
        <b/>
        <sz val="12"/>
        <rFont val="Arial"/>
        <family val="2"/>
      </rPr>
      <t xml:space="preserve"> Leistungsmessung</t>
    </r>
  </si>
  <si>
    <r>
      <t xml:space="preserve">Monatsleistungspreissystem für Entnahme </t>
    </r>
    <r>
      <rPr>
        <b/>
        <sz val="12"/>
        <color indexed="10"/>
        <rFont val="Arial"/>
        <family val="2"/>
      </rPr>
      <t>mit</t>
    </r>
    <r>
      <rPr>
        <b/>
        <sz val="12"/>
        <rFont val="Arial"/>
        <family val="2"/>
      </rPr>
      <t xml:space="preserve"> Leistungsmessung</t>
    </r>
  </si>
  <si>
    <r>
      <t xml:space="preserve">Jahresleistungspreissystem für Entnahme </t>
    </r>
    <r>
      <rPr>
        <b/>
        <sz val="12"/>
        <color indexed="10"/>
        <rFont val="Arial"/>
        <family val="2"/>
      </rPr>
      <t>mit</t>
    </r>
    <r>
      <rPr>
        <b/>
        <sz val="12"/>
        <rFont val="Arial"/>
        <family val="2"/>
      </rPr>
      <t xml:space="preserve"> Leistungsmessung - Netzreservekapazität</t>
    </r>
  </si>
  <si>
    <r>
      <t xml:space="preserve">Entgelte - 
Entnahme und Einspeisung </t>
    </r>
    <r>
      <rPr>
        <b/>
        <sz val="12"/>
        <color indexed="10"/>
        <rFont val="Arial"/>
        <family val="2"/>
      </rPr>
      <t>mit</t>
    </r>
    <r>
      <rPr>
        <b/>
        <sz val="12"/>
        <rFont val="Arial"/>
        <family val="2"/>
      </rPr>
      <t xml:space="preserve"> Lastgangzählung</t>
    </r>
  </si>
  <si>
    <t>Aufschlag bei abweichender Spannungsebene
von Entnahme und Messung</t>
  </si>
  <si>
    <r>
      <t xml:space="preserve">Entgelte - 
Entnahme und Einspeisung </t>
    </r>
    <r>
      <rPr>
        <b/>
        <sz val="12"/>
        <color indexed="10"/>
        <rFont val="Arial"/>
        <family val="2"/>
      </rPr>
      <t>ohne</t>
    </r>
    <r>
      <rPr>
        <b/>
        <sz val="12"/>
        <rFont val="Arial"/>
        <family val="2"/>
      </rPr>
      <t xml:space="preserve"> Lastgangzählung</t>
    </r>
  </si>
  <si>
    <t>Entgelte für Blindstrom</t>
  </si>
  <si>
    <t>Sonstige Entgelte</t>
  </si>
  <si>
    <t>§ 5 Abs. 1 S. 2 ARegV [€]</t>
  </si>
  <si>
    <t>[€]</t>
  </si>
  <si>
    <t>Ist-Kosten nach § 5 Abs. 1 S. 2 ARegV [€]</t>
  </si>
  <si>
    <t>In der Erlösobergrenze enthaltene Ansätze [€]</t>
  </si>
  <si>
    <t>Differenz [€]</t>
  </si>
  <si>
    <t>… davon durch gem. § 8 Abs.1 SysStabV entstehende zusätzliche Kosten durch Berücksichtigung des Wunsches des Anlagen-
betreibers bei der Auswahl der fachkundigen Person zur Durchführung der Nachrüstung
[€]</t>
  </si>
  <si>
    <t>Ist-Kosten für die Nachrüstung von Wechselrichtern nach § 10 Abs. 1 SysStabV abzgl. der Zusatzkosten gem. § 8 Abs.1 SysStabV (Wunsch des Anlagen-
betreibers bei der Auswahl des Leistungs-
erbringers)
[€]</t>
  </si>
  <si>
    <t>geltend gemachte Kosten
[€]</t>
  </si>
  <si>
    <t>erstattete Kosten durch den ÜNB
[€]</t>
  </si>
  <si>
    <t>Sonstige Messeinrichtungen, die keine modernen Messeinrichtungen im Sinne des § 2 Nr. 15 MsbG sind:</t>
  </si>
  <si>
    <t>Sonstige:</t>
  </si>
  <si>
    <t>Ausfüllhilfe</t>
  </si>
  <si>
    <t>I. Angaben zum Netzbetreiber</t>
  </si>
  <si>
    <t>Netzentgelte des Kalenderjahres</t>
  </si>
  <si>
    <t>Verfahrensart</t>
  </si>
  <si>
    <t xml:space="preserve">Angepasste Erlösobergrenze [in €]
gem. § 28 Satz 1 Nr. 1 ARegV </t>
  </si>
  <si>
    <t>rechnerische Plan-Erlöse aus Netzentgelten</t>
  </si>
  <si>
    <t>Tabellenblatt Planerlöse</t>
  </si>
  <si>
    <t>Vorbemerkung</t>
  </si>
  <si>
    <r>
      <t xml:space="preserve">Bei der Kalkulation der Netzentgelte dürfen die entgangenen </t>
    </r>
    <r>
      <rPr>
        <u/>
        <sz val="11"/>
        <rFont val="Calibri"/>
        <family val="2"/>
        <scheme val="minor"/>
      </rPr>
      <t xml:space="preserve">Erlöse aus §19 Abs. 2 Satz 1 und 2 StromNEV </t>
    </r>
    <r>
      <rPr>
        <sz val="11"/>
        <rFont val="Calibri"/>
        <family val="2"/>
        <scheme val="minor"/>
      </rPr>
      <t>(exklusive unterbrechbare Verbrauchseinrichtungen, z. B. Nachtspeicherheizungen und Wärmepumpen) keinerlei Berücksichtigung finden. Dies bedeutet, dass die Netzentgeltkalkulation so zu erfolgen hat, als ob es die Regelung gemäß §19 Abs. 2 Satz 1 und 2 StromNEV nicht gäbe. Dementsprechend sind die genannten Sonderkunden gemäß §19 Abs. 2 Satz 1 und 2 StromNEV in der Netzentgeltkalkulation und Verprobung wie "normale" (nicht rabattierte) Kunden zu behandeln, so dass 100% der ungeminderten Erlöse und Mengen anzusetzen sind. Eine Erhöhung der allgemeinen Netzentgelte um die o.g. entgangenen Erlöse erfolgt somit nicht. Die o.g. entgangenen Erlösen werden gemäß §19 Abs. 2 Satz 13 StromNEV von den Übertragungsnetzbetreibern ausgeglichen.</t>
    </r>
  </si>
  <si>
    <r>
      <t xml:space="preserve">In der Kalkulation der Netzentgelte sind die entgangenen </t>
    </r>
    <r>
      <rPr>
        <u/>
        <sz val="11"/>
        <rFont val="Calibri"/>
        <family val="2"/>
        <scheme val="minor"/>
      </rPr>
      <t>Erlöse aus §19 Abs. 4 StromNEV</t>
    </r>
    <r>
      <rPr>
        <sz val="11"/>
        <rFont val="Calibri"/>
        <family val="2"/>
        <scheme val="minor"/>
      </rPr>
      <t xml:space="preserve"> nicht zu berücksichtigen. Dies bedeutet, dass die Netzentgeltkalkulation so zu erfolgen hat, als ob es die Regelung gemäß §19 Abs. 4 StromNEV nicht gäbe. Dementsprechend sind die Kunden gemäß §19 Abs. 4 StromNEV in der Netzentgeltkalkulation und Verprobung wie "normale" (nicht rabattierte) Kunden zu behandeln, so dass 100% der ungeminderten Erlöse und Mengen anzusetzen sind. 
Bei den Erlösminderungen aus Speicherentgelt gemäß § 19 Abs. 4 StromNEV sind Jahreshöchstlast und durchschnittlicher Reduzierungssatz je Netz- und Umspannebenen einzutragen. </t>
    </r>
  </si>
  <si>
    <r>
      <t xml:space="preserve">Für die Verprobung des Kostenträgers </t>
    </r>
    <r>
      <rPr>
        <u/>
        <sz val="11"/>
        <rFont val="Calibri"/>
        <family val="2"/>
        <scheme val="minor"/>
      </rPr>
      <t>Messstellenbetrieb und Messung</t>
    </r>
    <r>
      <rPr>
        <sz val="11"/>
        <rFont val="Calibri"/>
        <family val="2"/>
        <scheme val="minor"/>
      </rPr>
      <t xml:space="preserve"> beim Verteilernetzbetreiber ist die Zahl der Messstellen ohne Berücksichtigung des geplanten Rollouts im eigenen Netzgebiet und je Netzebene im Betrachtungsjahr durch den - regelmäßig personenidentischen - grundzuständigen Messstellenbetreiber für moderne Messeinrichtungen (gMSB) anzusetzen. Die Berücksichtigung der tatsächlichen Abgänge durch den Übergang auf den gMSB erfolgt über das Regulierungskonto. </t>
    </r>
  </si>
  <si>
    <t>Tabellenblatt Netzentgelte (Plan)</t>
  </si>
  <si>
    <r>
      <t xml:space="preserve">Im Tabellenblatt Planerlöse sind </t>
    </r>
    <r>
      <rPr>
        <u/>
        <sz val="11"/>
        <rFont val="Calibri"/>
        <family val="2"/>
        <scheme val="minor"/>
      </rPr>
      <t>keine</t>
    </r>
    <r>
      <rPr>
        <sz val="11"/>
        <rFont val="Calibri"/>
        <family val="2"/>
        <scheme val="minor"/>
      </rPr>
      <t xml:space="preserve"> Eintragungen seitens des NB vorzunehmen. Das Tabellenblatt stellt eine Zusammenfassug der von der NB in den vorhergehenden Tabellenblättern eingetragenen Daten dar.
Unterschreitet die Verprobung des Netzbetreibers dessen angepasste Erlösobergrenze erheblich und kommt es allein deshalb ex-post zu einer im Vorzeichen negativen Differenz zwischen den erzielten Erlösen und der angepassten Erlösobergrenze, darf auf dem Regulierungskonto keine Gutschrift erfolgen (gewollter Verzicht). Die "Verschiebung" von Erlösen in zukünftige Kalenderjahre wird nicht toleriert. Die zulässige Erlösobergrenze darf keinesfalls überschritten werden.
Änderungen der zulässigen Erlösobergrenze durch spätere Entscheidungen der LRegB sind nach der Mitteilung der endgültigen Netzentgelte zum 01.01. ausschließlich über das Regulierungskonto abzuwickeln.</t>
    </r>
  </si>
  <si>
    <t>Tabellenblatt Erläuterungen (optional)</t>
  </si>
  <si>
    <t>Soweit es nach der Einschätzung des Netzbetreibers zu den einzelnen Werten einer ergänzenden Information bedarf, kann dieses Tabellenblatt für weiterführende Informationen und Kommentierungen genutzt werden.</t>
  </si>
  <si>
    <t>Tabellenblatt Allgemeines</t>
  </si>
  <si>
    <t>Erhebungsbogen gemäß § 28 Satz 1 Nr. 3, 4 ARegV 
"Verprobungsrechnung"</t>
  </si>
  <si>
    <t>Netzbetreibernummer bei der LRegB BW</t>
  </si>
  <si>
    <t>E-Mail-Adresse der verantwortlichen Person</t>
  </si>
  <si>
    <t xml:space="preserve">Datum der Mitteilung an die LRegB gem. § 28 Satz 1 Nr. 1 ARegV </t>
  </si>
  <si>
    <t>Tabellenblatt</t>
  </si>
  <si>
    <t>Zeile</t>
  </si>
  <si>
    <t>Anmerkung</t>
  </si>
  <si>
    <t>bei Bedarf weitere Zeilen einfügen</t>
  </si>
  <si>
    <t>III. Ermittlung der Differenz aus angepasster EOG und kalkulierten NNE</t>
  </si>
  <si>
    <t xml:space="preserve">IV. Erläuterungen </t>
  </si>
  <si>
    <r>
      <t xml:space="preserve">Erlöse (Plan)
</t>
    </r>
    <r>
      <rPr>
        <sz val="12"/>
        <color theme="0"/>
        <rFont val="Calibri"/>
        <family val="2"/>
        <scheme val="minor"/>
      </rPr>
      <t>[in €]</t>
    </r>
  </si>
  <si>
    <r>
      <t xml:space="preserve">Angepasste Erlösobergrenze 
</t>
    </r>
    <r>
      <rPr>
        <sz val="11"/>
        <rFont val="Calibri"/>
        <family val="2"/>
        <scheme val="minor"/>
      </rPr>
      <t>lt. EHB gem. § 28 Satz 1 Nr. 1 ARegV</t>
    </r>
  </si>
  <si>
    <t>Abweichung zur angepassten EOG (absolut)</t>
  </si>
  <si>
    <t>Abweichung zur angepassten EOG (relativ)</t>
  </si>
  <si>
    <t>Messstellenbetrieb 
(inkl. Messung)</t>
  </si>
  <si>
    <r>
      <t xml:space="preserve">Leistungspreissystem für Entnahme </t>
    </r>
    <r>
      <rPr>
        <b/>
        <sz val="12"/>
        <color indexed="10"/>
        <rFont val="Calibri"/>
        <family val="2"/>
        <scheme val="minor"/>
      </rPr>
      <t>mit</t>
    </r>
    <r>
      <rPr>
        <b/>
        <sz val="12"/>
        <rFont val="Calibri"/>
        <family val="2"/>
        <scheme val="minor"/>
      </rPr>
      <t xml:space="preserve"> Leistungsmessung</t>
    </r>
  </si>
  <si>
    <r>
      <t xml:space="preserve">Leistungspreissystem für Entnahme </t>
    </r>
    <r>
      <rPr>
        <b/>
        <sz val="12"/>
        <color indexed="10"/>
        <rFont val="Calibri"/>
        <family val="2"/>
        <scheme val="minor"/>
      </rPr>
      <t>ohne</t>
    </r>
    <r>
      <rPr>
        <b/>
        <sz val="12"/>
        <rFont val="Calibri"/>
        <family val="2"/>
        <scheme val="minor"/>
      </rPr>
      <t xml:space="preserve"> Leistungsmessung</t>
    </r>
  </si>
  <si>
    <r>
      <t xml:space="preserve">Monatsleistungspreissystem für Entnahme </t>
    </r>
    <r>
      <rPr>
        <b/>
        <sz val="12"/>
        <color indexed="10"/>
        <rFont val="Calibri"/>
        <family val="2"/>
        <scheme val="minor"/>
      </rPr>
      <t>mit</t>
    </r>
    <r>
      <rPr>
        <b/>
        <sz val="12"/>
        <rFont val="Calibri"/>
        <family val="2"/>
        <scheme val="minor"/>
      </rPr>
      <t xml:space="preserve"> Leistungsmessung</t>
    </r>
  </si>
  <si>
    <r>
      <t xml:space="preserve">Jahresleistungspreissystem für Entnahme </t>
    </r>
    <r>
      <rPr>
        <b/>
        <sz val="12"/>
        <color indexed="10"/>
        <rFont val="Calibri"/>
        <family val="2"/>
        <scheme val="minor"/>
      </rPr>
      <t>mit</t>
    </r>
    <r>
      <rPr>
        <b/>
        <sz val="12"/>
        <rFont val="Calibri"/>
        <family val="2"/>
        <scheme val="minor"/>
      </rPr>
      <t xml:space="preserve"> Leistungsmessung - Netzreservekapazität</t>
    </r>
  </si>
  <si>
    <r>
      <t xml:space="preserve">Entgelte - 
Entnahme und Einspeisung </t>
    </r>
    <r>
      <rPr>
        <b/>
        <sz val="12"/>
        <color indexed="10"/>
        <rFont val="Calibri"/>
        <family val="2"/>
        <scheme val="minor"/>
      </rPr>
      <t>mit</t>
    </r>
    <r>
      <rPr>
        <b/>
        <sz val="12"/>
        <rFont val="Calibri"/>
        <family val="2"/>
        <scheme val="minor"/>
      </rPr>
      <t xml:space="preserve"> Lastgangzählung</t>
    </r>
  </si>
  <si>
    <r>
      <t xml:space="preserve">Entgelte - 
Entnahme und Einspeisung </t>
    </r>
    <r>
      <rPr>
        <b/>
        <sz val="12"/>
        <color indexed="10"/>
        <rFont val="Calibri"/>
        <family val="2"/>
        <scheme val="minor"/>
      </rPr>
      <t>ohne</t>
    </r>
    <r>
      <rPr>
        <b/>
        <sz val="12"/>
        <rFont val="Calibri"/>
        <family val="2"/>
        <scheme val="minor"/>
      </rPr>
      <t xml:space="preserve"> Lastgangzählung</t>
    </r>
  </si>
  <si>
    <t>Stromnetz</t>
  </si>
  <si>
    <t xml:space="preserve">Das Datum der Mitteilung gem. § 28 Satz 1 Nr. 1 ARegV (Zeile 17) bezieht sich auf die in der Zeile 16 eingetragene Erlösobergrenze. </t>
  </si>
  <si>
    <r>
      <rPr>
        <u/>
        <sz val="11"/>
        <rFont val="Calibri"/>
        <family val="2"/>
        <scheme val="minor"/>
      </rPr>
      <t>Kommunalrabatte</t>
    </r>
    <r>
      <rPr>
        <sz val="11"/>
        <rFont val="Calibri"/>
        <family val="2"/>
        <scheme val="minor"/>
      </rPr>
      <t xml:space="preserve"> müssen bereits bei der Verprobung berücksichtigt werden. Der "nachträgliche" Ansatz von Kommunalrabatten im Regulierungskonto ist nicht zulässig.</t>
    </r>
  </si>
  <si>
    <t>Erlöse sonstige Entgelte</t>
  </si>
  <si>
    <t xml:space="preserve">Erlöse aus sonstigen nicht genehmigungspflichtigen Entgelten </t>
  </si>
  <si>
    <t>Erläuterung</t>
  </si>
  <si>
    <t>zum sonstigen Entgelt</t>
  </si>
  <si>
    <t>Jahresbenutzungsdauer &lt; 2500 h/a</t>
  </si>
  <si>
    <t>Jahresbenutzungsdauer &gt;= 2500 h/a</t>
  </si>
  <si>
    <t>Kunden
[Anzahl]</t>
  </si>
  <si>
    <t>Jahreshöchstlast
[kW]</t>
  </si>
  <si>
    <t>Jahresarbeit
[kWh]</t>
  </si>
  <si>
    <t>Erlöse aus Vereinbarungen gemäß § 14 Abs. 2 StromNEV</t>
  </si>
  <si>
    <t>Erlöse
€</t>
  </si>
  <si>
    <t>Erlöse aus Vereinbarungen gemäß § 19 Abs. 3 StromNEV
(singulär genutzte Betriebsmittel)</t>
  </si>
  <si>
    <t>Erlöse aus Vereinbarungen gemäß § 3 KAV - RLM-Kunden</t>
  </si>
  <si>
    <t>Erlöse aus Vereinbarungen gemäß § 3 KAV - Wärmepumpen-Kunden</t>
  </si>
  <si>
    <t>Erlöse aus Vereinbarungen gemäß § 3 KAV - ESH-Kunden</t>
  </si>
  <si>
    <t>Erlöse aus Vereinbarungen gemäß § 3 KAV - SLP-Kunden</t>
  </si>
  <si>
    <t>Entgelt
Leistungs-/Grundpreis
[€/kWa]</t>
  </si>
  <si>
    <t>Entgelt
Arbeitspreis
[ct/kWh]</t>
  </si>
  <si>
    <t>Entgelt
Leistungspreis
[€/kWa]</t>
  </si>
  <si>
    <t>Entgelt 
Arbeitspreis
[ct/kWh]</t>
  </si>
  <si>
    <r>
      <t xml:space="preserve">Der Erhebungsbogen ist von allen Stromnetzbetreibern (NB), die sich in der Zuständigkeit der LRegB BW befinden, </t>
    </r>
    <r>
      <rPr>
        <u/>
        <sz val="11"/>
        <rFont val="Calibri"/>
        <family val="2"/>
        <scheme val="minor"/>
      </rPr>
      <t>verbindlich</t>
    </r>
    <r>
      <rPr>
        <sz val="11"/>
        <rFont val="Calibri"/>
        <family val="2"/>
        <scheme val="minor"/>
      </rPr>
      <t xml:space="preserve"> und </t>
    </r>
    <r>
      <rPr>
        <u/>
        <sz val="11"/>
        <rFont val="Calibri"/>
        <family val="2"/>
        <scheme val="minor"/>
      </rPr>
      <t>vollständig</t>
    </r>
    <r>
      <rPr>
        <sz val="11"/>
        <rFont val="Calibri"/>
        <family val="2"/>
        <scheme val="minor"/>
      </rPr>
      <t xml:space="preserve"> auszufüllen.
Die LRegB BW hat Hinweise zur Anpassung der Erlösobergrenze und zur Bildung der Netzentgelte für das Kalenderjahr 2023 (Rundschreiben 2022-06) veröffentlicht, die im Rahmen der Verprobung von den Netzbetreibern zu beachten sind.
Für eventuelle Rückfragen steht die LRegB gerne zur Verfügung.</t>
    </r>
  </si>
  <si>
    <t>Tagesleistungspreissystem</t>
  </si>
  <si>
    <t>Niederspannung ohne Leistungsmessung (NS o. LM)</t>
  </si>
  <si>
    <t>Aufschlag für mittelspannungsseitige Entnahme mit niederspannungsseitiger Messung</t>
  </si>
  <si>
    <t>Leistungspreis
[EUR/kWa]</t>
  </si>
  <si>
    <t>Arbeitspreis
[ct/kWh]</t>
  </si>
  <si>
    <t>Dateienname</t>
  </si>
  <si>
    <t>Version</t>
  </si>
  <si>
    <t>Zellbereich</t>
  </si>
  <si>
    <t>Beschreibung</t>
  </si>
  <si>
    <t>v1.0</t>
  </si>
  <si>
    <t>alle</t>
  </si>
  <si>
    <t>Release-Version</t>
  </si>
  <si>
    <t>v1.1</t>
  </si>
  <si>
    <t>EHB_§28_Satz 1_Nr. 3, 4_ARegV_Strom_2023_inkl. Änderungen BNetzA_in Bearbeitung</t>
  </si>
  <si>
    <t>EHB_§28_Satz 1_Nr. 3, 4_ARegV_Strom_2023_in Bearbeitung</t>
  </si>
  <si>
    <t>Netzentgelte (Plan)</t>
  </si>
  <si>
    <t>Zeilen 38 bis 42 neu eingefügt</t>
  </si>
  <si>
    <t>Entnahme für Elektromobilität</t>
  </si>
  <si>
    <t>"Entnahme für Elektromobilität" analog BNetzA eingefügt</t>
  </si>
  <si>
    <t>Ø Tageshöchstlast</t>
  </si>
  <si>
    <t>TLP</t>
  </si>
  <si>
    <t>Erlöse TLP</t>
  </si>
  <si>
    <t>Landstrompreissystem für Entnahme mit Leistungsmessung</t>
  </si>
  <si>
    <t>€ / kW u. Tag</t>
  </si>
  <si>
    <t>Zeilen 55 bis 64 neu eingefügt</t>
  </si>
  <si>
    <t>"Landstrompreissystem für Entnahme mit Leistungsmessung" analog BNetzA eingefügt</t>
  </si>
  <si>
    <t>C161:C168</t>
  </si>
  <si>
    <t>C171:C178</t>
  </si>
  <si>
    <t>Zeilen 200 bis 208 neu eingefügt</t>
  </si>
  <si>
    <t>Zeile 210 neu eingefügt</t>
  </si>
  <si>
    <t>Aufschlag bei abweichender Spannungsebene von Entnahme und Messung nicht mehr an dieser Stelle enthalten. Wurde nun analog BNetzA in Zeile 210 eingefügt</t>
  </si>
  <si>
    <t>Aufschlag für mittelspannungsseitige Entnahme mit niederspannungsseitiger Messung in Zeile 210 neu eingefügt analog BNetzA</t>
  </si>
  <si>
    <t>Zeilen 136 und 137 rausgelöscht und neu eingefügt in Zeile 210</t>
  </si>
  <si>
    <t>V146</t>
  </si>
  <si>
    <t>Formel für die Summe der Erlöse sonstige Entgelte angepasst: 
Folgende Zelle rausgenommen:
- Erlöse aus individuellen Netzentgelten gemäß § 19 Abs. 2 Satz 1 StromNEV
- Erlöse aus individuellen Netzentgelten gemäß § 19 Abs. 2 Satz 2 StromNEV</t>
  </si>
  <si>
    <t>Zellen ausgeblendet: Erlöse aus individuellen Netzentgelten gemäß § 19 Abs. 2 Satz 1 StromNEV</t>
  </si>
  <si>
    <t>Zellen ausgeblendet: Erlöse aus individuellen Netzentgelten gemäß § 19 Abs. 2 Satz 2 StromNEV</t>
  </si>
  <si>
    <t xml:space="preserve">Netzentgeltfreistellungen von Energiespeichern nach § 118 Abs. 6 EnWG </t>
  </si>
  <si>
    <t>Firma des Stromnetzbetreibers</t>
  </si>
  <si>
    <r>
      <t xml:space="preserve">Entnahme durch Kunden nach § 14a EnWG - 
Bestandsanlagen bis 31.12.2023
- Niederspannung </t>
    </r>
    <r>
      <rPr>
        <b/>
        <sz val="12"/>
        <color rgb="FFFF0000"/>
        <rFont val="Calibri"/>
        <family val="2"/>
        <scheme val="minor"/>
      </rPr>
      <t>ohne</t>
    </r>
    <r>
      <rPr>
        <b/>
        <sz val="12"/>
        <rFont val="Calibri"/>
        <family val="2"/>
        <scheme val="minor"/>
      </rPr>
      <t xml:space="preserve"> Leistungsmessung -</t>
    </r>
  </si>
  <si>
    <t>Entnahme durch Elektro-Speicherheizungen</t>
  </si>
  <si>
    <t>Entnahme durch Elektro-Wärmepumpen</t>
  </si>
  <si>
    <t>Sonstige</t>
  </si>
  <si>
    <t>Erlöse
§ 14a - alt -</t>
  </si>
  <si>
    <t>Modul 1 - Niederspannung ohne Leistungsmessung</t>
  </si>
  <si>
    <r>
      <t xml:space="preserve">Entnahme durch Kunden nach § 14a EnWG -
Anschlüsse steuerbare Verbrauchseinrichtungen ab 01.01.2024
- Modul 1 - pauschale Netzentgeltreduzierung für Kunden </t>
    </r>
    <r>
      <rPr>
        <b/>
        <sz val="12"/>
        <color rgb="FFFF0000"/>
        <rFont val="Calibri"/>
        <family val="2"/>
        <scheme val="minor"/>
      </rPr>
      <t>mit</t>
    </r>
    <r>
      <rPr>
        <b/>
        <sz val="12"/>
        <rFont val="Calibri"/>
        <family val="2"/>
        <scheme val="minor"/>
      </rPr>
      <t xml:space="preserve"> Leistungsmessung  -</t>
    </r>
  </si>
  <si>
    <t>Modul 2 - Niederspannung ohne Leistungsmessung</t>
  </si>
  <si>
    <r>
      <t xml:space="preserve">Entnahme durch Kunden nach § 14a EnWG - 
Anschlüsse steuerbare Verbrauchseinrichtungen ab 01.01.2024
- Modul 2 - prozentuale Arbeitspreisreduzierung für Kunden </t>
    </r>
    <r>
      <rPr>
        <b/>
        <sz val="12"/>
        <color rgb="FFFF0000"/>
        <rFont val="Calibri"/>
        <family val="2"/>
        <scheme val="minor"/>
      </rPr>
      <t>ohne</t>
    </r>
    <r>
      <rPr>
        <b/>
        <sz val="12"/>
        <rFont val="Calibri"/>
        <family val="2"/>
        <scheme val="minor"/>
      </rPr>
      <t xml:space="preserve"> Leistungsmessung -</t>
    </r>
  </si>
  <si>
    <t xml:space="preserve">Grundpreis
</t>
  </si>
  <si>
    <t xml:space="preserve">Arbeitspreis
</t>
  </si>
  <si>
    <t>Netzentgelt-reduzierung</t>
  </si>
  <si>
    <t xml:space="preserve">Kunden
</t>
  </si>
  <si>
    <t xml:space="preserve">Jahresarbeit
</t>
  </si>
  <si>
    <t>Erlöse § 14a (neu)</t>
  </si>
  <si>
    <t>Erlöse
§ 14a (alt)</t>
  </si>
  <si>
    <t>Jahresbenutzungsdauer &lt; 2.500 h/a</t>
  </si>
  <si>
    <t>Erlöse § 14a - Modul 1 ohne LM</t>
  </si>
  <si>
    <t xml:space="preserve">Jahreshöchstlast
</t>
  </si>
  <si>
    <t>Jahresbenutzungsdauer ≥ 2.500 h/a</t>
  </si>
  <si>
    <t>EHB_§28_Satz 1_Nr. 3, 4_ARegV_Strom_2024</t>
  </si>
  <si>
    <t>Zeilen 27 bis 45</t>
  </si>
  <si>
    <t>Neugestaltung der Entgelte nach § 14a EnWG analog EHB der BNetzA ("230918_EHB_§28_Nr3_4_2024")</t>
  </si>
  <si>
    <t>Zeilen 62 bis 69</t>
  </si>
  <si>
    <t>ausgegraut und schraffiert, da nicht relevant für NB in Zuständigkeit der LRegB BW</t>
  </si>
  <si>
    <r>
      <t>Entnahme durch Kunden nach § 14a EnWG - 
Anschlüsse steuerbare Verbrauchseinrichtungen ab 01.01.2024</t>
    </r>
    <r>
      <rPr>
        <b/>
        <vertAlign val="superscript"/>
        <sz val="12"/>
        <rFont val="Calibri"/>
        <family val="2"/>
        <scheme val="minor"/>
      </rPr>
      <t xml:space="preserve">
</t>
    </r>
    <r>
      <rPr>
        <b/>
        <sz val="12"/>
        <rFont val="Calibri"/>
        <family val="2"/>
        <scheme val="minor"/>
      </rPr>
      <t xml:space="preserve">- Modul 1 - pauschale Netzentgeltreduzierung für Kunden </t>
    </r>
    <r>
      <rPr>
        <b/>
        <sz val="12"/>
        <color rgb="FFFF0000"/>
        <rFont val="Calibri"/>
        <family val="2"/>
        <scheme val="minor"/>
      </rPr>
      <t>ohne</t>
    </r>
    <r>
      <rPr>
        <b/>
        <sz val="12"/>
        <rFont val="Calibri"/>
        <family val="2"/>
        <scheme val="minor"/>
      </rPr>
      <t xml:space="preserve"> Leistungsmessung  -</t>
    </r>
  </si>
  <si>
    <t xml:space="preserve">Erlöse § 14a - Modul 1 mit LM
</t>
  </si>
  <si>
    <t>zwischen Zeile 132 und 135</t>
  </si>
  <si>
    <t>"Entgelte für Blindstrom" entfernt; analog EHB der BNetzA</t>
  </si>
  <si>
    <t>mit Rundschreiben 2023-04 veröffentlichte Version</t>
  </si>
  <si>
    <t xml:space="preserve">Erlöse § 14a - Modul 2
</t>
  </si>
  <si>
    <t>Q47</t>
  </si>
  <si>
    <t>in Abweichung vom EHB der BNetzA negatives Vorzeichen aus Formel gelöscht</t>
  </si>
  <si>
    <t>F35</t>
  </si>
  <si>
    <t>F35, F38</t>
  </si>
  <si>
    <t>bedingte Formatierung gelöscht</t>
  </si>
  <si>
    <t>Formel angepasst</t>
  </si>
  <si>
    <t>LRegB BW</t>
  </si>
  <si>
    <t>Version des Erhebungsbogens:</t>
  </si>
  <si>
    <t>EHB_§28_Satz 1_Nr. 3, 4_ARegV_Strom_2024_V_1.1</t>
  </si>
  <si>
    <t>V_1.1</t>
  </si>
  <si>
    <t>mit Änderungen vom 20.12.2023 am 20.12.2023 veröffentlicht als 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</si>
</sst>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0.00\ &quot;€&quot;;[Red]\-#,##0.00\ &quot;€&quot;"/>
    <numFmt numFmtId="44" formatCode="_-* #,##0.00\ &quot;€&quot;_-;\-* #,##0.00\ &quot;€&quot;_-;_-* &quot;-&quot;??\ &quot;€&quot;_-;_-@_-"/>
    <numFmt numFmtId="164" formatCode="#,##0.00_ ;[Red]\-#,##0.00\ "/>
    <numFmt numFmtId="165" formatCode="_([$€]* #,##0.00_);_([$€]* \(#,##0.00\);_([$€]* &quot;-&quot;??_);_(@_)"/>
    <numFmt numFmtId="166" formatCode="#,##0_ ;[Red]\-#,##0\ "/>
    <numFmt numFmtId="167" formatCode="#,##0.00\ &quot;€&quot;"/>
    <numFmt numFmtId="168" formatCode="0.000"/>
    <numFmt numFmtId="169" formatCode="_-* #,##0.00\ &quot;DM&quot;_-;\-* #,##0.00\ &quot;DM&quot;_-;_-* &quot;-&quot;??\ &quot;DM&quot;_-;_-@_-"/>
    <numFmt numFmtId="170" formatCode="&quot; &lt; &quot;#,##0&quot; h/a&quot;"/>
    <numFmt numFmtId="171" formatCode="&quot; &gt; &quot;#,##0&quot; h/a&quot;"/>
    <numFmt numFmtId="172" formatCode="#,##0.00_ ;[Red]\-#,##0.00;\-"/>
    <numFmt numFmtId="173" formatCode="#,##0\ &quot;€&quot;"/>
  </numFmts>
  <fonts count="88" x14ac:knownFonts="1">
    <font>
      <sz val="10"/>
      <name val="Arial"/>
    </font>
    <font>
      <sz val="10"/>
      <color theme="1"/>
      <name val="Arial"/>
      <family val="2"/>
    </font>
    <font>
      <sz val="11"/>
      <color theme="1"/>
      <name val="Calibri"/>
      <family val="2"/>
      <scheme val="minor"/>
    </font>
    <font>
      <sz val="10"/>
      <name val="Arial"/>
      <family val="2"/>
    </font>
    <font>
      <sz val="11"/>
      <name val="Arial"/>
      <family val="2"/>
    </font>
    <font>
      <sz val="11"/>
      <name val="Arial"/>
      <family val="2"/>
    </font>
    <font>
      <sz val="8"/>
      <name val="Arial"/>
      <family val="2"/>
    </font>
    <font>
      <b/>
      <sz val="14"/>
      <name val="Arial"/>
      <family val="2"/>
    </font>
    <font>
      <sz val="12"/>
      <name val="Arial"/>
      <family val="2"/>
    </font>
    <font>
      <b/>
      <sz val="12"/>
      <name val="Arial"/>
      <family val="2"/>
    </font>
    <font>
      <b/>
      <sz val="10"/>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
      <sz val="8"/>
      <name val="Arial"/>
      <family val="2"/>
    </font>
    <font>
      <sz val="12"/>
      <name val="Arial"/>
      <family val="2"/>
    </font>
    <font>
      <sz val="12"/>
      <color indexed="8"/>
      <name val="Arial"/>
      <family val="2"/>
    </font>
    <font>
      <b/>
      <sz val="12"/>
      <color indexed="8"/>
      <name val="Arial"/>
      <family val="2"/>
    </font>
    <font>
      <vertAlign val="superscript"/>
      <sz val="8"/>
      <name val="Arial"/>
      <family val="2"/>
    </font>
    <font>
      <u/>
      <sz val="14"/>
      <name val="Arial"/>
      <family val="2"/>
    </font>
    <font>
      <sz val="9"/>
      <name val="Arial"/>
      <family val="2"/>
    </font>
    <font>
      <u/>
      <sz val="12"/>
      <name val="Arial"/>
      <family val="2"/>
    </font>
    <font>
      <b/>
      <u/>
      <sz val="12"/>
      <name val="Arial"/>
      <family val="2"/>
    </font>
    <font>
      <u/>
      <sz val="11"/>
      <color indexed="12"/>
      <name val="Arial"/>
      <family val="2"/>
    </font>
    <font>
      <i/>
      <sz val="10"/>
      <name val="Arial"/>
      <family val="2"/>
    </font>
    <font>
      <b/>
      <i/>
      <sz val="10"/>
      <name val="Arial"/>
      <family val="2"/>
    </font>
    <font>
      <b/>
      <i/>
      <sz val="9"/>
      <name val="Arial"/>
      <family val="2"/>
    </font>
    <font>
      <b/>
      <sz val="9"/>
      <name val="Arial"/>
      <family val="2"/>
    </font>
    <font>
      <sz val="10"/>
      <name val="Courier"/>
      <family val="3"/>
    </font>
    <font>
      <b/>
      <u/>
      <sz val="14"/>
      <name val="Arial"/>
      <family val="2"/>
    </font>
    <font>
      <b/>
      <u/>
      <sz val="12"/>
      <color indexed="12"/>
      <name val="Arial"/>
      <family val="2"/>
    </font>
    <font>
      <vertAlign val="superscript"/>
      <sz val="9"/>
      <name val="Arial"/>
      <family val="2"/>
    </font>
    <font>
      <sz val="10"/>
      <name val="Calibri"/>
      <family val="2"/>
      <scheme val="minor"/>
    </font>
    <font>
      <sz val="10.5"/>
      <name val="Calibri"/>
      <family val="2"/>
      <scheme val="minor"/>
    </font>
    <font>
      <b/>
      <sz val="16"/>
      <color theme="0"/>
      <name val="Calibri"/>
      <family val="2"/>
      <scheme val="minor"/>
    </font>
    <font>
      <b/>
      <u/>
      <sz val="12"/>
      <color rgb="FF66CCFF"/>
      <name val="Calibri"/>
      <family val="2"/>
    </font>
    <font>
      <b/>
      <u/>
      <sz val="12"/>
      <name val="Calibri"/>
      <family val="2"/>
      <scheme val="minor"/>
    </font>
    <font>
      <sz val="11"/>
      <name val="Calibri"/>
      <family val="2"/>
      <scheme val="minor"/>
    </font>
    <font>
      <u/>
      <sz val="11"/>
      <name val="Calibri"/>
      <family val="2"/>
      <scheme val="minor"/>
    </font>
    <font>
      <b/>
      <u/>
      <sz val="12"/>
      <color rgb="FFFF9999"/>
      <name val="Calibri"/>
      <family val="2"/>
      <scheme val="minor"/>
    </font>
    <font>
      <b/>
      <u/>
      <sz val="12"/>
      <color theme="7"/>
      <name val="Calibri"/>
      <family val="2"/>
      <scheme val="minor"/>
    </font>
    <font>
      <b/>
      <u/>
      <sz val="12"/>
      <color rgb="FFFF6600"/>
      <name val="Calibri"/>
      <family val="2"/>
      <scheme val="minor"/>
    </font>
    <font>
      <b/>
      <sz val="11"/>
      <name val="Calibri"/>
      <family val="2"/>
      <scheme val="minor"/>
    </font>
    <font>
      <b/>
      <sz val="18"/>
      <name val="Calibri"/>
      <family val="2"/>
      <scheme val="minor"/>
    </font>
    <font>
      <sz val="18"/>
      <name val="Calibri"/>
      <family val="2"/>
      <scheme val="minor"/>
    </font>
    <font>
      <b/>
      <sz val="14"/>
      <name val="Calibri"/>
      <family val="2"/>
      <scheme val="minor"/>
    </font>
    <font>
      <b/>
      <sz val="11"/>
      <color indexed="10"/>
      <name val="Calibri"/>
      <family val="2"/>
      <scheme val="minor"/>
    </font>
    <font>
      <b/>
      <sz val="12"/>
      <name val="Calibri"/>
      <family val="2"/>
      <scheme val="minor"/>
    </font>
    <font>
      <b/>
      <sz val="16"/>
      <name val="Calibri"/>
      <family val="2"/>
      <scheme val="minor"/>
    </font>
    <font>
      <b/>
      <sz val="12"/>
      <color theme="0"/>
      <name val="Calibri"/>
      <family val="2"/>
      <scheme val="minor"/>
    </font>
    <font>
      <i/>
      <sz val="10"/>
      <name val="Calibri"/>
      <family val="2"/>
      <scheme val="minor"/>
    </font>
    <font>
      <sz val="12"/>
      <name val="Calibri"/>
      <family val="2"/>
      <scheme val="minor"/>
    </font>
    <font>
      <sz val="12"/>
      <color theme="0"/>
      <name val="Calibri"/>
      <family val="2"/>
      <scheme val="minor"/>
    </font>
    <font>
      <b/>
      <sz val="12"/>
      <color indexed="10"/>
      <name val="Calibri"/>
      <family val="2"/>
      <scheme val="minor"/>
    </font>
    <font>
      <sz val="12"/>
      <color indexed="8"/>
      <name val="Calibri"/>
      <family val="2"/>
      <scheme val="minor"/>
    </font>
    <font>
      <b/>
      <sz val="12"/>
      <color indexed="8"/>
      <name val="Calibri"/>
      <family val="2"/>
      <scheme val="minor"/>
    </font>
    <font>
      <sz val="9"/>
      <name val="Calibri"/>
      <family val="2"/>
      <scheme val="minor"/>
    </font>
    <font>
      <vertAlign val="superscript"/>
      <sz val="9"/>
      <name val="Calibri"/>
      <family val="2"/>
      <scheme val="minor"/>
    </font>
    <font>
      <vertAlign val="superscript"/>
      <sz val="8"/>
      <name val="Calibri"/>
      <family val="2"/>
      <scheme val="minor"/>
    </font>
    <font>
      <u/>
      <sz val="14"/>
      <name val="Calibri"/>
      <family val="2"/>
      <scheme val="minor"/>
    </font>
    <font>
      <b/>
      <sz val="16"/>
      <color theme="0" tint="-4.9989318521683403E-2"/>
      <name val="Calibri"/>
      <family val="2"/>
      <scheme val="minor"/>
    </font>
    <font>
      <b/>
      <sz val="12"/>
      <color rgb="FFFF0000"/>
      <name val="Calibri"/>
      <family val="2"/>
      <scheme val="minor"/>
    </font>
    <font>
      <sz val="12"/>
      <color rgb="FFFF0000"/>
      <name val="Calibri"/>
      <family val="2"/>
      <scheme val="minor"/>
    </font>
    <font>
      <b/>
      <sz val="12"/>
      <color theme="0" tint="-0.34998626667073579"/>
      <name val="Calibri"/>
      <family val="2"/>
      <scheme val="minor"/>
    </font>
    <font>
      <sz val="12"/>
      <color theme="0" tint="-0.34998626667073579"/>
      <name val="Calibri"/>
      <family val="2"/>
      <scheme val="minor"/>
    </font>
    <font>
      <sz val="10"/>
      <color indexed="8"/>
      <name val="Arial"/>
      <family val="2"/>
    </font>
    <font>
      <b/>
      <sz val="10"/>
      <color theme="1"/>
      <name val="Arial"/>
      <family val="2"/>
    </font>
    <font>
      <sz val="12"/>
      <color theme="1"/>
      <name val="Calibri"/>
      <family val="2"/>
      <scheme val="minor"/>
    </font>
    <font>
      <b/>
      <sz val="12"/>
      <color theme="1"/>
      <name val="Calibri"/>
      <family val="2"/>
      <scheme val="minor"/>
    </font>
    <font>
      <sz val="10"/>
      <color theme="0" tint="-0.499984740745262"/>
      <name val="Arial"/>
      <family val="2"/>
    </font>
    <font>
      <sz val="11"/>
      <color theme="0" tint="-0.499984740745262"/>
      <name val="Calibri"/>
      <family val="2"/>
      <scheme val="minor"/>
    </font>
    <font>
      <b/>
      <vertAlign val="superscript"/>
      <sz val="12"/>
      <name val="Calibri"/>
      <family val="2"/>
      <scheme val="minor"/>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6"/>
        <bgColor indexed="64"/>
      </patternFill>
    </fill>
    <fill>
      <patternFill patternType="solid">
        <fgColor indexed="43"/>
        <bgColor indexed="64"/>
      </patternFill>
    </fill>
    <fill>
      <patternFill patternType="gray0625">
        <bgColor indexed="43"/>
      </patternFill>
    </fill>
    <fill>
      <patternFill patternType="solid">
        <fgColor indexed="65"/>
        <bgColor indexed="64"/>
      </patternFill>
    </fill>
    <fill>
      <patternFill patternType="solid">
        <fgColor theme="0" tint="-0.14999847407452621"/>
        <bgColor indexed="64"/>
      </patternFill>
    </fill>
    <fill>
      <patternFill patternType="gray0625">
        <bgColor rgb="FFFFFF00"/>
      </patternFill>
    </fill>
    <fill>
      <patternFill patternType="solid">
        <fgColor rgb="FF4F81BD"/>
        <bgColor indexed="64"/>
      </patternFill>
    </fill>
    <fill>
      <patternFill patternType="solid">
        <fgColor theme="4"/>
        <bgColor indexed="64"/>
      </patternFill>
    </fill>
    <fill>
      <patternFill patternType="solid">
        <fgColor rgb="FFFFFFCC"/>
        <bgColor indexed="64"/>
      </patternFill>
    </fill>
    <fill>
      <patternFill patternType="solid">
        <fgColor rgb="FFFFFF99"/>
        <bgColor indexed="64"/>
      </patternFill>
    </fill>
    <fill>
      <patternFill patternType="solid">
        <fgColor rgb="FF99CCFF"/>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lightUp">
        <bgColor theme="0"/>
      </patternFill>
    </fill>
    <fill>
      <patternFill patternType="lightUp"/>
    </fill>
    <fill>
      <patternFill patternType="lightUp">
        <bgColor indexed="9"/>
      </patternFill>
    </fill>
    <fill>
      <patternFill patternType="lightUp">
        <bgColor rgb="FFFFFF99"/>
      </patternFill>
    </fill>
    <fill>
      <patternFill patternType="lightUp">
        <bgColor rgb="FF99CCFF"/>
      </patternFill>
    </fill>
    <fill>
      <patternFill patternType="lightUp">
        <bgColor theme="2" tint="-9.9978637043366805E-2"/>
      </patternFill>
    </fill>
    <fill>
      <patternFill patternType="solid">
        <fgColor theme="0" tint="-4.9989318521683403E-2"/>
        <bgColor indexed="64"/>
      </patternFill>
    </fill>
    <fill>
      <patternFill patternType="gray0625">
        <bgColor rgb="FFFFFF99"/>
      </patternFill>
    </fill>
  </fills>
  <borders count="8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hair">
        <color indexed="22"/>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339">
    <xf numFmtId="0" fontId="0" fillId="0" borderId="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165" fontId="3" fillId="0" borderId="0" applyFon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49" fontId="3" fillId="0" borderId="0"/>
    <xf numFmtId="0" fontId="5" fillId="22" borderId="4" applyNumberFormat="0" applyFont="0" applyAlignment="0" applyProtection="0"/>
    <xf numFmtId="9" fontId="3" fillId="0" borderId="0" applyFont="0" applyFill="0" applyBorder="0" applyAlignment="0" applyProtection="0"/>
    <xf numFmtId="0" fontId="21" fillId="3" borderId="0" applyNumberFormat="0" applyBorder="0" applyAlignment="0" applyProtection="0"/>
    <xf numFmtId="0" fontId="11" fillId="0" borderId="0"/>
    <xf numFmtId="0" fontId="4" fillId="0" borderId="0"/>
    <xf numFmtId="0" fontId="4" fillId="0" borderId="0"/>
    <xf numFmtId="0" fontId="4" fillId="0" borderId="0"/>
    <xf numFmtId="0" fontId="4" fillId="0" borderId="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169" fontId="4" fillId="0" borderId="0" applyFont="0" applyFill="0" applyBorder="0" applyAlignment="0" applyProtection="0"/>
    <xf numFmtId="0" fontId="27" fillId="0" borderId="0" applyNumberFormat="0" applyFill="0" applyBorder="0" applyAlignment="0" applyProtection="0"/>
    <xf numFmtId="0" fontId="28" fillId="23" borderId="9" applyNumberFormat="0" applyAlignment="0" applyProtection="0"/>
    <xf numFmtId="0" fontId="11" fillId="0" borderId="0"/>
    <xf numFmtId="0" fontId="5" fillId="0" borderId="0"/>
    <xf numFmtId="0" fontId="39" fillId="0" borderId="0" applyNumberFormat="0" applyFill="0" applyBorder="0" applyAlignment="0" applyProtection="0">
      <alignment vertical="top"/>
      <protection locked="0"/>
    </xf>
    <xf numFmtId="0" fontId="11" fillId="24" borderId="0"/>
    <xf numFmtId="0" fontId="11" fillId="24" borderId="0"/>
    <xf numFmtId="0" fontId="11" fillId="24" borderId="0"/>
    <xf numFmtId="0" fontId="11" fillId="24" borderId="0"/>
    <xf numFmtId="0" fontId="11" fillId="24" borderId="0"/>
    <xf numFmtId="0" fontId="11" fillId="24" borderId="0"/>
    <xf numFmtId="0" fontId="11" fillId="24" borderId="0"/>
    <xf numFmtId="0" fontId="11" fillId="24" borderId="0"/>
    <xf numFmtId="0" fontId="11" fillId="24" borderId="0"/>
    <xf numFmtId="0" fontId="11" fillId="24" borderId="0"/>
    <xf numFmtId="0" fontId="11" fillId="24" borderId="0"/>
    <xf numFmtId="0" fontId="11" fillId="24" borderId="0"/>
    <xf numFmtId="0" fontId="10" fillId="24" borderId="0"/>
    <xf numFmtId="0" fontId="40" fillId="24" borderId="0"/>
    <xf numFmtId="0" fontId="41" fillId="24" borderId="0"/>
    <xf numFmtId="0" fontId="41" fillId="24" borderId="0"/>
    <xf numFmtId="0" fontId="41" fillId="24" borderId="0"/>
    <xf numFmtId="0" fontId="41" fillId="24" borderId="0"/>
    <xf numFmtId="0" fontId="41" fillId="24" borderId="0"/>
    <xf numFmtId="0" fontId="41" fillId="24" borderId="0"/>
    <xf numFmtId="0" fontId="41" fillId="24" borderId="0"/>
    <xf numFmtId="0" fontId="41" fillId="24" borderId="0"/>
    <xf numFmtId="0" fontId="41" fillId="24" borderId="0"/>
    <xf numFmtId="0" fontId="41" fillId="24" borderId="0"/>
    <xf numFmtId="0" fontId="41" fillId="24" borderId="0"/>
    <xf numFmtId="0" fontId="41" fillId="24" borderId="0"/>
    <xf numFmtId="0" fontId="42" fillId="24" borderId="0"/>
    <xf numFmtId="0" fontId="43" fillId="24" borderId="0"/>
    <xf numFmtId="0" fontId="30" fillId="24" borderId="0"/>
    <xf numFmtId="172" fontId="11" fillId="31" borderId="68"/>
    <xf numFmtId="172" fontId="11" fillId="31" borderId="68"/>
    <xf numFmtId="172" fontId="11" fillId="31" borderId="68"/>
    <xf numFmtId="172" fontId="11" fillId="31" borderId="68"/>
    <xf numFmtId="172" fontId="11" fillId="31" borderId="68"/>
    <xf numFmtId="0" fontId="40" fillId="31" borderId="0"/>
    <xf numFmtId="0" fontId="11" fillId="24" borderId="0"/>
    <xf numFmtId="0" fontId="11" fillId="24" borderId="0"/>
    <xf numFmtId="0" fontId="11" fillId="24" borderId="0"/>
    <xf numFmtId="0" fontId="11" fillId="24" borderId="0"/>
    <xf numFmtId="0" fontId="11" fillId="24" borderId="0"/>
    <xf numFmtId="0" fontId="11" fillId="24" borderId="0"/>
    <xf numFmtId="0" fontId="11" fillId="24" borderId="0"/>
    <xf numFmtId="0" fontId="11" fillId="24" borderId="0"/>
    <xf numFmtId="0" fontId="11" fillId="24" borderId="0"/>
    <xf numFmtId="0" fontId="11" fillId="24" borderId="0"/>
    <xf numFmtId="0" fontId="11" fillId="24" borderId="0"/>
    <xf numFmtId="0" fontId="11" fillId="24" borderId="0"/>
    <xf numFmtId="0" fontId="10" fillId="24" borderId="0"/>
    <xf numFmtId="0" fontId="40" fillId="24" borderId="0"/>
    <xf numFmtId="0" fontId="11" fillId="24" borderId="0"/>
    <xf numFmtId="0" fontId="42" fillId="24" borderId="0"/>
    <xf numFmtId="0" fontId="43" fillId="24" borderId="0"/>
    <xf numFmtId="0" fontId="30" fillId="24"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9" fillId="4" borderId="0" applyNumberFormat="0" applyBorder="0" applyAlignment="0" applyProtection="0"/>
    <xf numFmtId="0" fontId="39" fillId="0" borderId="0" applyNumberFormat="0" applyFill="0" applyBorder="0" applyAlignment="0" applyProtection="0">
      <alignment vertical="top"/>
      <protection locked="0"/>
    </xf>
    <xf numFmtId="0" fontId="20" fillId="21" borderId="0" applyNumberFormat="0" applyBorder="0" applyAlignment="0" applyProtection="0"/>
    <xf numFmtId="0" fontId="5" fillId="22" borderId="4" applyNumberFormat="0" applyFont="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3" borderId="0" applyNumberFormat="0" applyBorder="0" applyAlignment="0" applyProtection="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44" fillId="0" borderId="0"/>
    <xf numFmtId="0" fontId="26" fillId="0" borderId="8" applyNumberFormat="0" applyFill="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27" fillId="0" borderId="0" applyNumberFormat="0" applyFill="0" applyBorder="0" applyAlignment="0" applyProtection="0"/>
    <xf numFmtId="0" fontId="28" fillId="23" borderId="9" applyNumberFormat="0" applyAlignment="0" applyProtection="0"/>
    <xf numFmtId="0" fontId="11" fillId="0" borderId="0"/>
    <xf numFmtId="0" fontId="3" fillId="0"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6" fillId="24" borderId="0"/>
    <xf numFmtId="0" fontId="6" fillId="24" borderId="0"/>
    <xf numFmtId="172" fontId="3" fillId="31" borderId="68"/>
    <xf numFmtId="172" fontId="3" fillId="31" borderId="68"/>
    <xf numFmtId="172" fontId="3" fillId="31" borderId="68"/>
    <xf numFmtId="172" fontId="3" fillId="31" borderId="68"/>
    <xf numFmtId="172" fontId="3" fillId="31" borderId="68"/>
    <xf numFmtId="172" fontId="3" fillId="31" borderId="68"/>
    <xf numFmtId="172" fontId="3" fillId="31" borderId="68"/>
    <xf numFmtId="172" fontId="3" fillId="31" borderId="68"/>
    <xf numFmtId="172" fontId="3" fillId="31" borderId="68"/>
    <xf numFmtId="172" fontId="3" fillId="31" borderId="68"/>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3" fillId="24" borderId="0"/>
    <xf numFmtId="0" fontId="6" fillId="24" borderId="0"/>
    <xf numFmtId="0" fontId="6" fillId="24"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9" fillId="4" borderId="0" applyNumberFormat="0" applyBorder="0" applyAlignment="0" applyProtection="0"/>
    <xf numFmtId="0" fontId="39" fillId="0" borderId="0" applyNumberFormat="0" applyFill="0" applyBorder="0" applyAlignment="0" applyProtection="0">
      <alignment vertical="top"/>
      <protection locked="0"/>
    </xf>
    <xf numFmtId="0" fontId="20" fillId="21" borderId="0" applyNumberFormat="0" applyBorder="0" applyAlignment="0" applyProtection="0"/>
    <xf numFmtId="0" fontId="4" fillId="22" borderId="4" applyNumberFormat="0" applyFont="0" applyAlignment="0" applyProtection="0"/>
    <xf numFmtId="0" fontId="4" fillId="22" borderId="4" applyNumberFormat="0" applyFont="0" applyAlignment="0" applyProtection="0"/>
    <xf numFmtId="0" fontId="4" fillId="22" borderId="4" applyNumberFormat="0" applyFont="0" applyAlignment="0" applyProtection="0"/>
    <xf numFmtId="0" fontId="4" fillId="2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0" fontId="21" fillId="3" borderId="0" applyNumberFormat="0" applyBorder="0" applyAlignment="0" applyProtection="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6" fillId="0" borderId="8" applyNumberFormat="0" applyFill="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7" fillId="0" borderId="0" applyNumberFormat="0" applyFill="0" applyBorder="0" applyAlignment="0" applyProtection="0"/>
    <xf numFmtId="0" fontId="28" fillId="23" borderId="9" applyNumberFormat="0" applyAlignment="0" applyProtection="0"/>
    <xf numFmtId="0" fontId="2" fillId="0" borderId="0"/>
    <xf numFmtId="169" fontId="4" fillId="0" borderId="0" applyFont="0" applyFill="0" applyBorder="0" applyAlignment="0" applyProtection="0"/>
  </cellStyleXfs>
  <cellXfs count="1163">
    <xf numFmtId="0" fontId="0" fillId="0" borderId="0" xfId="0"/>
    <xf numFmtId="0" fontId="4" fillId="0" borderId="10" xfId="0" applyFont="1" applyBorder="1" applyProtection="1"/>
    <xf numFmtId="0" fontId="7" fillId="0" borderId="0" xfId="20" applyFont="1" applyProtection="1"/>
    <xf numFmtId="0" fontId="31" fillId="0" borderId="0" xfId="20" applyFont="1" applyProtection="1"/>
    <xf numFmtId="0" fontId="31" fillId="0" borderId="0" xfId="20" applyFont="1" applyBorder="1" applyProtection="1"/>
    <xf numFmtId="0" fontId="31" fillId="0" borderId="0" xfId="20" applyFont="1" applyFill="1" applyProtection="1"/>
    <xf numFmtId="0" fontId="31" fillId="25" borderId="0" xfId="20" applyFont="1" applyFill="1" applyProtection="1"/>
    <xf numFmtId="0" fontId="31" fillId="0" borderId="15" xfId="20" applyFont="1" applyBorder="1" applyProtection="1"/>
    <xf numFmtId="0" fontId="31" fillId="0" borderId="29" xfId="20" applyFont="1" applyBorder="1" applyProtection="1"/>
    <xf numFmtId="0" fontId="31" fillId="0" borderId="17" xfId="20" applyFont="1" applyBorder="1" applyProtection="1"/>
    <xf numFmtId="0" fontId="9" fillId="25" borderId="0" xfId="20" applyFont="1" applyFill="1" applyBorder="1" applyAlignment="1" applyProtection="1">
      <alignment horizontal="center"/>
    </xf>
    <xf numFmtId="0" fontId="9" fillId="0" borderId="0" xfId="20" applyFont="1" applyAlignment="1" applyProtection="1"/>
    <xf numFmtId="0" fontId="9" fillId="0" borderId="30" xfId="20" applyFont="1" applyBorder="1" applyProtection="1"/>
    <xf numFmtId="0" fontId="31" fillId="0" borderId="10" xfId="20" applyFont="1" applyBorder="1" applyProtection="1"/>
    <xf numFmtId="0" fontId="31" fillId="0" borderId="16" xfId="20" applyFont="1" applyBorder="1" applyProtection="1"/>
    <xf numFmtId="0" fontId="31" fillId="25" borderId="0" xfId="20" applyFont="1" applyFill="1" applyBorder="1" applyProtection="1"/>
    <xf numFmtId="0" fontId="31" fillId="0" borderId="0" xfId="20" applyFont="1" applyFill="1" applyBorder="1" applyProtection="1"/>
    <xf numFmtId="0" fontId="9" fillId="0" borderId="0" xfId="20" applyFont="1" applyBorder="1" applyAlignment="1" applyProtection="1">
      <alignment horizontal="center"/>
    </xf>
    <xf numFmtId="0" fontId="9" fillId="0" borderId="31" xfId="20" applyFont="1" applyFill="1" applyBorder="1" applyAlignment="1" applyProtection="1">
      <alignment horizontal="center" vertical="center"/>
    </xf>
    <xf numFmtId="0" fontId="9" fillId="0" borderId="32" xfId="20" applyFont="1" applyFill="1" applyBorder="1" applyAlignment="1" applyProtection="1">
      <alignment horizontal="centerContinuous" vertical="center"/>
    </xf>
    <xf numFmtId="0" fontId="31" fillId="0" borderId="33" xfId="20" applyFont="1" applyFill="1" applyBorder="1" applyAlignment="1" applyProtection="1">
      <alignment horizontal="centerContinuous"/>
    </xf>
    <xf numFmtId="0" fontId="31" fillId="0" borderId="34" xfId="20" applyFont="1" applyFill="1" applyBorder="1" applyAlignment="1" applyProtection="1">
      <alignment horizontal="centerContinuous"/>
    </xf>
    <xf numFmtId="0" fontId="31" fillId="0" borderId="0" xfId="20" applyFont="1" applyBorder="1" applyAlignment="1" applyProtection="1"/>
    <xf numFmtId="0" fontId="31" fillId="0" borderId="0" xfId="20" applyFont="1" applyFill="1" applyBorder="1" applyAlignment="1" applyProtection="1"/>
    <xf numFmtId="0" fontId="9" fillId="0" borderId="0" xfId="20" applyFont="1" applyFill="1" applyBorder="1" applyAlignment="1" applyProtection="1">
      <alignment vertical="center"/>
    </xf>
    <xf numFmtId="0" fontId="31" fillId="0" borderId="0" xfId="20" applyFont="1" applyAlignment="1" applyProtection="1"/>
    <xf numFmtId="0" fontId="9" fillId="0" borderId="30" xfId="20" applyFont="1" applyFill="1" applyBorder="1" applyAlignment="1" applyProtection="1">
      <alignment horizontal="center" vertical="center"/>
    </xf>
    <xf numFmtId="0" fontId="9" fillId="0" borderId="0" xfId="20" applyFont="1" applyFill="1" applyBorder="1" applyAlignment="1" applyProtection="1">
      <alignment horizontal="centerContinuous" vertical="center"/>
    </xf>
    <xf numFmtId="0" fontId="9" fillId="0" borderId="25" xfId="20" applyFont="1" applyFill="1" applyBorder="1" applyAlignment="1" applyProtection="1">
      <alignment horizontal="centerContinuous" vertical="center"/>
    </xf>
    <xf numFmtId="0" fontId="9" fillId="0" borderId="0" xfId="20" applyFont="1" applyFill="1" applyBorder="1" applyAlignment="1" applyProtection="1">
      <alignment horizontal="center" vertical="center"/>
    </xf>
    <xf numFmtId="0" fontId="9" fillId="0" borderId="36" xfId="20" applyFont="1" applyFill="1" applyBorder="1" applyAlignment="1" applyProtection="1">
      <alignment horizontal="center" vertical="center"/>
    </xf>
    <xf numFmtId="170" fontId="9" fillId="0" borderId="11" xfId="20" applyNumberFormat="1" applyFont="1" applyFill="1" applyBorder="1" applyAlignment="1" applyProtection="1">
      <alignment horizontal="centerContinuous" vertical="center"/>
    </xf>
    <xf numFmtId="170" fontId="9" fillId="0" borderId="18" xfId="20" applyNumberFormat="1" applyFont="1" applyFill="1" applyBorder="1" applyAlignment="1" applyProtection="1">
      <alignment horizontal="centerContinuous" vertical="center"/>
    </xf>
    <xf numFmtId="170" fontId="9" fillId="0" borderId="0" xfId="20" applyNumberFormat="1" applyFont="1" applyFill="1" applyBorder="1" applyAlignment="1" applyProtection="1">
      <alignment horizontal="center" vertical="center"/>
    </xf>
    <xf numFmtId="0" fontId="9" fillId="0" borderId="31" xfId="20" applyFont="1" applyFill="1" applyBorder="1" applyAlignment="1" applyProtection="1">
      <alignment vertical="center" wrapText="1"/>
    </xf>
    <xf numFmtId="0" fontId="9" fillId="0" borderId="18" xfId="20" applyFont="1" applyBorder="1" applyAlignment="1" applyProtection="1">
      <alignment horizontal="center" vertical="center"/>
    </xf>
    <xf numFmtId="0" fontId="9" fillId="0" borderId="36" xfId="20" applyFont="1" applyFill="1" applyBorder="1" applyAlignment="1" applyProtection="1">
      <alignment vertical="center" wrapText="1"/>
    </xf>
    <xf numFmtId="0" fontId="9" fillId="0" borderId="11" xfId="20" applyFont="1" applyBorder="1" applyAlignment="1" applyProtection="1">
      <alignment horizontal="center"/>
    </xf>
    <xf numFmtId="0" fontId="9" fillId="0" borderId="18" xfId="20" applyFont="1" applyBorder="1" applyAlignment="1" applyProtection="1">
      <alignment horizontal="center"/>
    </xf>
    <xf numFmtId="0" fontId="9" fillId="0" borderId="0" xfId="20" applyFont="1" applyFill="1" applyBorder="1" applyAlignment="1" applyProtection="1">
      <alignment horizontal="center"/>
    </xf>
    <xf numFmtId="0" fontId="31" fillId="0" borderId="37" xfId="20" applyFont="1" applyBorder="1" applyAlignment="1" applyProtection="1">
      <alignment horizontal="left" vertical="center" wrapText="1"/>
    </xf>
    <xf numFmtId="0" fontId="31" fillId="0" borderId="37" xfId="20" applyFont="1" applyBorder="1" applyAlignment="1" applyProtection="1"/>
    <xf numFmtId="0" fontId="31" fillId="0" borderId="37" xfId="20" applyFont="1" applyBorder="1" applyAlignment="1" applyProtection="1">
      <alignment vertical="center"/>
    </xf>
    <xf numFmtId="0" fontId="31" fillId="0" borderId="37" xfId="20" applyFont="1" applyFill="1" applyBorder="1" applyAlignment="1" applyProtection="1">
      <alignment vertical="center"/>
    </xf>
    <xf numFmtId="2" fontId="9" fillId="0" borderId="0" xfId="20" applyNumberFormat="1" applyFont="1" applyFill="1" applyBorder="1" applyAlignment="1" applyProtection="1">
      <alignment horizontal="center" vertical="center"/>
    </xf>
    <xf numFmtId="0" fontId="9" fillId="0" borderId="30" xfId="20" applyFont="1" applyFill="1" applyBorder="1" applyAlignment="1" applyProtection="1">
      <alignment vertical="center"/>
    </xf>
    <xf numFmtId="0" fontId="9" fillId="0" borderId="10" xfId="20" applyFont="1" applyFill="1" applyBorder="1" applyAlignment="1" applyProtection="1">
      <alignment horizontal="center" vertical="center"/>
    </xf>
    <xf numFmtId="0" fontId="31" fillId="0" borderId="0" xfId="20" applyFont="1" applyBorder="1" applyAlignment="1" applyProtection="1">
      <alignment horizontal="center" vertical="center"/>
    </xf>
    <xf numFmtId="0" fontId="9" fillId="0" borderId="30" xfId="20" applyFont="1" applyFill="1" applyBorder="1" applyAlignment="1" applyProtection="1">
      <alignment horizontal="center" vertical="center" wrapText="1"/>
    </xf>
    <xf numFmtId="4" fontId="9" fillId="0" borderId="11" xfId="20" applyNumberFormat="1" applyFont="1" applyFill="1" applyBorder="1" applyAlignment="1" applyProtection="1">
      <alignment horizontal="center" vertical="center"/>
    </xf>
    <xf numFmtId="4" fontId="9" fillId="0" borderId="18" xfId="20" applyNumberFormat="1" applyFont="1" applyFill="1" applyBorder="1" applyAlignment="1" applyProtection="1">
      <alignment horizontal="center" vertical="center"/>
    </xf>
    <xf numFmtId="0" fontId="9" fillId="0" borderId="0" xfId="20" applyFont="1" applyBorder="1" applyAlignment="1" applyProtection="1">
      <alignment horizontal="center" vertical="center"/>
    </xf>
    <xf numFmtId="0" fontId="31" fillId="0" borderId="37" xfId="20" applyFont="1" applyBorder="1" applyAlignment="1" applyProtection="1">
      <alignment horizontal="left"/>
    </xf>
    <xf numFmtId="0" fontId="31" fillId="0" borderId="0" xfId="20" applyFont="1" applyFill="1" applyBorder="1" applyAlignment="1" applyProtection="1">
      <alignment horizontal="center" vertical="center"/>
    </xf>
    <xf numFmtId="4" fontId="31" fillId="0" borderId="0" xfId="20" applyNumberFormat="1" applyFont="1" applyFill="1" applyBorder="1" applyProtection="1"/>
    <xf numFmtId="0" fontId="31" fillId="0" borderId="10" xfId="20" applyFont="1" applyFill="1" applyBorder="1" applyProtection="1"/>
    <xf numFmtId="0" fontId="31" fillId="0" borderId="37" xfId="20" applyFont="1" applyFill="1" applyBorder="1" applyProtection="1"/>
    <xf numFmtId="0" fontId="31" fillId="0" borderId="10" xfId="20" applyFont="1" applyBorder="1" applyAlignment="1" applyProtection="1"/>
    <xf numFmtId="0" fontId="31" fillId="0" borderId="10" xfId="20" applyFont="1" applyFill="1" applyBorder="1" applyAlignment="1" applyProtection="1"/>
    <xf numFmtId="0" fontId="31" fillId="0" borderId="30" xfId="20" applyFont="1" applyBorder="1" applyProtection="1"/>
    <xf numFmtId="0" fontId="32" fillId="0" borderId="10" xfId="20" applyFont="1" applyFill="1" applyBorder="1" applyAlignment="1" applyProtection="1">
      <alignment vertical="center"/>
    </xf>
    <xf numFmtId="0" fontId="31" fillId="0" borderId="0" xfId="20" applyFont="1" applyFill="1" applyBorder="1" applyAlignment="1" applyProtection="1">
      <alignment vertical="center"/>
    </xf>
    <xf numFmtId="0" fontId="31" fillId="0" borderId="0" xfId="20" applyFont="1" applyFill="1" applyAlignment="1" applyProtection="1"/>
    <xf numFmtId="0" fontId="9" fillId="0" borderId="11" xfId="20" applyFont="1" applyFill="1" applyBorder="1" applyAlignment="1" applyProtection="1">
      <alignment horizontal="center" vertical="center"/>
    </xf>
    <xf numFmtId="0" fontId="9" fillId="0" borderId="18" xfId="20" applyFont="1" applyFill="1" applyBorder="1" applyAlignment="1" applyProtection="1">
      <alignment horizontal="center" vertical="center"/>
    </xf>
    <xf numFmtId="0" fontId="9" fillId="0" borderId="36" xfId="20" applyFont="1" applyFill="1" applyBorder="1" applyAlignment="1" applyProtection="1">
      <alignment vertical="center"/>
    </xf>
    <xf numFmtId="0" fontId="9" fillId="0" borderId="11" xfId="20" applyFont="1" applyFill="1" applyBorder="1" applyAlignment="1" applyProtection="1">
      <alignment horizontal="center"/>
    </xf>
    <xf numFmtId="0" fontId="9" fillId="0" borderId="18" xfId="20" applyFont="1" applyFill="1" applyBorder="1" applyAlignment="1" applyProtection="1">
      <alignment horizontal="center"/>
    </xf>
    <xf numFmtId="0" fontId="31" fillId="0" borderId="37" xfId="20" applyFont="1" applyFill="1" applyBorder="1" applyAlignment="1" applyProtection="1">
      <alignment horizontal="left" vertical="center" wrapText="1"/>
    </xf>
    <xf numFmtId="0" fontId="31" fillId="0" borderId="37" xfId="20" applyFont="1" applyFill="1" applyBorder="1" applyAlignment="1" applyProtection="1"/>
    <xf numFmtId="0" fontId="31" fillId="0" borderId="30" xfId="20" applyFont="1" applyBorder="1" applyAlignment="1" applyProtection="1"/>
    <xf numFmtId="0" fontId="9" fillId="0" borderId="32" xfId="20" applyFont="1" applyFill="1" applyBorder="1" applyAlignment="1" applyProtection="1">
      <alignment horizontal="right" vertical="center"/>
    </xf>
    <xf numFmtId="0" fontId="31" fillId="0" borderId="34" xfId="20" applyFont="1" applyFill="1" applyBorder="1" applyAlignment="1" applyProtection="1"/>
    <xf numFmtId="0" fontId="9" fillId="0" borderId="0" xfId="20" applyFont="1" applyBorder="1" applyAlignment="1" applyProtection="1">
      <alignment horizontal="center" vertical="center" wrapText="1"/>
    </xf>
    <xf numFmtId="0" fontId="9" fillId="0" borderId="0" xfId="20" applyFont="1" applyFill="1" applyBorder="1" applyAlignment="1" applyProtection="1">
      <alignment vertical="center" wrapText="1"/>
    </xf>
    <xf numFmtId="4" fontId="9" fillId="0" borderId="0" xfId="20" applyNumberFormat="1" applyFont="1" applyFill="1" applyBorder="1" applyAlignment="1" applyProtection="1">
      <alignment horizontal="center" vertical="center"/>
    </xf>
    <xf numFmtId="0" fontId="31" fillId="0" borderId="43" xfId="20" applyFont="1" applyBorder="1" applyProtection="1"/>
    <xf numFmtId="4" fontId="31" fillId="0" borderId="0" xfId="20" applyNumberFormat="1" applyFont="1" applyFill="1" applyBorder="1" applyAlignment="1" applyProtection="1">
      <alignment horizontal="center" vertical="center"/>
    </xf>
    <xf numFmtId="0" fontId="9" fillId="0" borderId="32" xfId="20" applyFont="1" applyFill="1" applyBorder="1" applyAlignment="1" applyProtection="1">
      <alignment vertical="center"/>
    </xf>
    <xf numFmtId="0" fontId="9" fillId="0" borderId="32" xfId="20" applyFont="1" applyFill="1" applyBorder="1" applyAlignment="1" applyProtection="1">
      <alignment horizontal="center" vertical="center"/>
    </xf>
    <xf numFmtId="0" fontId="9" fillId="0" borderId="34" xfId="20" applyFont="1" applyFill="1" applyBorder="1" applyAlignment="1" applyProtection="1">
      <alignment vertical="center"/>
    </xf>
    <xf numFmtId="0" fontId="9" fillId="0" borderId="0" xfId="20" applyFont="1" applyBorder="1" applyAlignment="1" applyProtection="1">
      <alignment horizontal="centerContinuous" vertical="center"/>
    </xf>
    <xf numFmtId="166" fontId="33" fillId="0" borderId="11" xfId="20" applyNumberFormat="1" applyFont="1" applyFill="1" applyBorder="1" applyAlignment="1">
      <alignment horizontal="centerContinuous" vertical="center"/>
    </xf>
    <xf numFmtId="166" fontId="33" fillId="0" borderId="18" xfId="20" applyNumberFormat="1" applyFont="1" applyFill="1" applyBorder="1" applyAlignment="1">
      <alignment horizontal="centerContinuous" vertical="center"/>
    </xf>
    <xf numFmtId="0" fontId="9" fillId="0" borderId="0" xfId="20" applyFont="1" applyBorder="1" applyAlignment="1" applyProtection="1">
      <alignment vertical="center" wrapText="1"/>
    </xf>
    <xf numFmtId="0" fontId="9" fillId="0" borderId="18" xfId="20" applyFont="1" applyBorder="1" applyAlignment="1">
      <alignment horizontal="center" vertical="center"/>
    </xf>
    <xf numFmtId="0" fontId="9" fillId="0" borderId="0" xfId="20" applyFont="1" applyBorder="1" applyAlignment="1" applyProtection="1">
      <alignment vertical="center"/>
    </xf>
    <xf numFmtId="0" fontId="9" fillId="0" borderId="18" xfId="20" applyFont="1" applyBorder="1" applyAlignment="1">
      <alignment horizontal="center"/>
    </xf>
    <xf numFmtId="0" fontId="31" fillId="0" borderId="37" xfId="20" applyFont="1" applyBorder="1" applyAlignment="1">
      <alignment vertical="center" wrapText="1"/>
    </xf>
    <xf numFmtId="0" fontId="31" fillId="0" borderId="16" xfId="20" applyFont="1" applyFill="1" applyBorder="1" applyProtection="1"/>
    <xf numFmtId="0" fontId="31" fillId="0" borderId="10" xfId="20" applyFont="1" applyBorder="1"/>
    <xf numFmtId="0" fontId="31" fillId="0" borderId="0" xfId="20" applyFont="1" applyBorder="1"/>
    <xf numFmtId="0" fontId="9" fillId="0" borderId="37" xfId="20" applyFont="1" applyFill="1" applyBorder="1" applyAlignment="1">
      <alignment vertical="center"/>
    </xf>
    <xf numFmtId="0" fontId="9" fillId="0" borderId="16" xfId="20" applyFont="1" applyFill="1" applyBorder="1" applyAlignment="1" applyProtection="1">
      <alignment horizontal="center" vertical="center"/>
    </xf>
    <xf numFmtId="166" fontId="32" fillId="0" borderId="0" xfId="20" applyNumberFormat="1" applyFont="1" applyFill="1" applyBorder="1" applyAlignment="1" applyProtection="1">
      <alignment horizontal="center"/>
      <protection locked="0"/>
    </xf>
    <xf numFmtId="164" fontId="9" fillId="0" borderId="30" xfId="20" applyNumberFormat="1" applyFont="1" applyFill="1" applyBorder="1" applyAlignment="1">
      <alignment horizontal="left"/>
    </xf>
    <xf numFmtId="164" fontId="31" fillId="0" borderId="10" xfId="20" applyNumberFormat="1" applyFont="1" applyFill="1" applyBorder="1" applyAlignment="1">
      <alignment horizontal="center"/>
    </xf>
    <xf numFmtId="164" fontId="31" fillId="0" borderId="0" xfId="20" applyNumberFormat="1" applyFont="1" applyFill="1" applyBorder="1" applyAlignment="1">
      <alignment horizontal="center"/>
    </xf>
    <xf numFmtId="0" fontId="31" fillId="0" borderId="0" xfId="20" applyFont="1" applyFill="1" applyBorder="1"/>
    <xf numFmtId="0" fontId="31" fillId="0" borderId="30" xfId="20" applyFont="1" applyBorder="1" applyAlignment="1">
      <alignment vertical="center" wrapText="1"/>
    </xf>
    <xf numFmtId="0" fontId="31" fillId="0" borderId="0" xfId="20" applyFont="1" applyFill="1" applyBorder="1" applyAlignment="1">
      <alignment horizontal="right"/>
    </xf>
    <xf numFmtId="164" fontId="31" fillId="0" borderId="10" xfId="20" applyNumberFormat="1" applyFont="1" applyFill="1" applyBorder="1" applyAlignment="1">
      <alignment horizontal="right"/>
    </xf>
    <xf numFmtId="164" fontId="32" fillId="0" borderId="10" xfId="20" applyNumberFormat="1" applyFont="1" applyFill="1" applyBorder="1" applyAlignment="1" applyProtection="1">
      <alignment horizontal="center"/>
      <protection locked="0"/>
    </xf>
    <xf numFmtId="164" fontId="32" fillId="0" borderId="0" xfId="20" applyNumberFormat="1" applyFont="1" applyFill="1" applyBorder="1" applyAlignment="1" applyProtection="1">
      <alignment horizontal="center"/>
      <protection locked="0"/>
    </xf>
    <xf numFmtId="0" fontId="31" fillId="0" borderId="36" xfId="20" applyFont="1" applyBorder="1" applyAlignment="1">
      <alignment vertical="center" wrapText="1"/>
    </xf>
    <xf numFmtId="0" fontId="9" fillId="0" borderId="33" xfId="20" applyFont="1" applyFill="1" applyBorder="1" applyAlignment="1" applyProtection="1">
      <alignment vertical="center"/>
    </xf>
    <xf numFmtId="0" fontId="9" fillId="0" borderId="47" xfId="20" applyFont="1" applyFill="1" applyBorder="1" applyAlignment="1" applyProtection="1">
      <alignment vertical="center"/>
    </xf>
    <xf numFmtId="0" fontId="9" fillId="0" borderId="23" xfId="20" applyFont="1" applyFill="1" applyBorder="1" applyAlignment="1" applyProtection="1">
      <alignment horizontal="centerContinuous" vertical="distributed" wrapText="1"/>
    </xf>
    <xf numFmtId="0" fontId="9" fillId="0" borderId="25" xfId="20" applyFont="1" applyFill="1" applyBorder="1" applyAlignment="1" applyProtection="1">
      <alignment horizontal="centerContinuous" vertical="distributed" wrapText="1"/>
    </xf>
    <xf numFmtId="0" fontId="9" fillId="0" borderId="32" xfId="20" applyFont="1" applyFill="1" applyBorder="1" applyAlignment="1" applyProtection="1">
      <alignment horizontal="center" vertical="distributed" wrapText="1"/>
    </xf>
    <xf numFmtId="0" fontId="9" fillId="0" borderId="22" xfId="20" applyFont="1" applyFill="1" applyBorder="1" applyAlignment="1" applyProtection="1">
      <alignment horizontal="center" vertical="distributed" wrapText="1"/>
    </xf>
    <xf numFmtId="0" fontId="9" fillId="0" borderId="39" xfId="20" applyFont="1" applyFill="1" applyBorder="1" applyAlignment="1" applyProtection="1">
      <alignment horizontal="center"/>
    </xf>
    <xf numFmtId="0" fontId="9" fillId="0" borderId="32" xfId="20" applyFont="1" applyBorder="1" applyAlignment="1">
      <alignment horizontal="center"/>
    </xf>
    <xf numFmtId="0" fontId="9" fillId="0" borderId="34" xfId="20" applyFont="1" applyBorder="1" applyAlignment="1">
      <alignment horizontal="center"/>
    </xf>
    <xf numFmtId="0" fontId="31" fillId="0" borderId="37" xfId="20" applyFont="1" applyBorder="1"/>
    <xf numFmtId="0" fontId="31" fillId="25" borderId="37" xfId="20" applyFont="1" applyFill="1" applyBorder="1"/>
    <xf numFmtId="0" fontId="9" fillId="25" borderId="0" xfId="20" applyFont="1" applyFill="1" applyBorder="1" applyAlignment="1" applyProtection="1">
      <alignment vertical="center" wrapText="1"/>
    </xf>
    <xf numFmtId="0" fontId="31" fillId="25" borderId="0" xfId="20" applyFont="1" applyFill="1" applyBorder="1"/>
    <xf numFmtId="0" fontId="9" fillId="0" borderId="32" xfId="20" applyFont="1" applyFill="1" applyBorder="1" applyAlignment="1" applyProtection="1">
      <alignment horizontal="centerContinuous" wrapText="1"/>
    </xf>
    <xf numFmtId="0" fontId="9" fillId="0" borderId="33" xfId="20" applyFont="1" applyFill="1" applyBorder="1" applyAlignment="1" applyProtection="1">
      <alignment horizontal="centerContinuous" wrapText="1"/>
    </xf>
    <xf numFmtId="0" fontId="9" fillId="0" borderId="34" xfId="20" applyFont="1" applyFill="1" applyBorder="1" applyAlignment="1" applyProtection="1">
      <alignment horizontal="centerContinuous" wrapText="1"/>
    </xf>
    <xf numFmtId="0" fontId="9" fillId="0" borderId="11" xfId="20" applyFont="1" applyFill="1" applyBorder="1" applyAlignment="1" applyProtection="1">
      <alignment horizontal="center" wrapText="1"/>
    </xf>
    <xf numFmtId="0" fontId="9" fillId="0" borderId="18" xfId="20" applyFont="1" applyFill="1" applyBorder="1" applyAlignment="1" applyProtection="1">
      <alignment horizontal="center" wrapText="1"/>
    </xf>
    <xf numFmtId="0" fontId="9" fillId="0" borderId="11" xfId="20" applyFont="1" applyBorder="1" applyAlignment="1" applyProtection="1">
      <alignment horizontal="center" wrapText="1"/>
    </xf>
    <xf numFmtId="0" fontId="9" fillId="0" borderId="18" xfId="20" applyFont="1" applyBorder="1" applyAlignment="1" applyProtection="1">
      <alignment horizontal="center" wrapText="1"/>
    </xf>
    <xf numFmtId="0" fontId="31" fillId="0" borderId="36" xfId="20" applyFont="1" applyBorder="1" applyAlignment="1" applyProtection="1">
      <alignment horizontal="right"/>
    </xf>
    <xf numFmtId="0" fontId="31" fillId="0" borderId="36" xfId="20" applyFont="1" applyBorder="1" applyAlignment="1" applyProtection="1"/>
    <xf numFmtId="0" fontId="9" fillId="0" borderId="30" xfId="20" applyFont="1" applyFill="1" applyBorder="1" applyProtection="1"/>
    <xf numFmtId="0" fontId="9" fillId="0" borderId="45" xfId="20" applyFont="1" applyFill="1" applyBorder="1" applyAlignment="1" applyProtection="1">
      <alignment vertical="center"/>
    </xf>
    <xf numFmtId="0" fontId="9" fillId="0" borderId="51" xfId="20" applyFont="1" applyFill="1" applyBorder="1" applyAlignment="1" applyProtection="1">
      <alignment vertical="center"/>
    </xf>
    <xf numFmtId="0" fontId="9" fillId="0" borderId="45" xfId="20" applyFont="1" applyBorder="1" applyAlignment="1" applyProtection="1">
      <alignment horizontal="center"/>
    </xf>
    <xf numFmtId="0" fontId="9" fillId="0" borderId="46" xfId="20" applyFont="1" applyBorder="1" applyAlignment="1" applyProtection="1">
      <alignment horizontal="center"/>
    </xf>
    <xf numFmtId="0" fontId="9" fillId="0" borderId="48" xfId="20" applyFont="1" applyBorder="1" applyAlignment="1" applyProtection="1">
      <alignment horizontal="center"/>
    </xf>
    <xf numFmtId="0" fontId="9" fillId="0" borderId="49" xfId="20" applyFont="1" applyBorder="1" applyAlignment="1" applyProtection="1">
      <alignment horizontal="center"/>
    </xf>
    <xf numFmtId="0" fontId="9" fillId="0" borderId="39" xfId="20" applyFont="1" applyBorder="1" applyAlignment="1" applyProtection="1">
      <alignment horizontal="center"/>
    </xf>
    <xf numFmtId="0" fontId="9" fillId="0" borderId="42" xfId="20" applyFont="1" applyBorder="1" applyAlignment="1" applyProtection="1">
      <alignment horizontal="center"/>
    </xf>
    <xf numFmtId="0" fontId="34" fillId="25" borderId="0" xfId="23" applyFont="1" applyFill="1" applyBorder="1" applyAlignment="1" applyProtection="1">
      <alignment horizontal="left" vertical="center" wrapText="1"/>
    </xf>
    <xf numFmtId="0" fontId="35" fillId="0" borderId="0" xfId="20" applyFont="1" applyBorder="1" applyProtection="1"/>
    <xf numFmtId="0" fontId="34" fillId="0" borderId="0" xfId="23" applyFont="1" applyFill="1" applyBorder="1" applyProtection="1"/>
    <xf numFmtId="0" fontId="31" fillId="26" borderId="18" xfId="0" applyFont="1" applyFill="1" applyBorder="1" applyProtection="1">
      <protection locked="0"/>
    </xf>
    <xf numFmtId="14" fontId="31" fillId="26" borderId="18" xfId="0" applyNumberFormat="1" applyFont="1" applyFill="1" applyBorder="1" applyProtection="1">
      <protection locked="0"/>
    </xf>
    <xf numFmtId="164" fontId="31" fillId="26" borderId="18" xfId="0" applyNumberFormat="1" applyFont="1" applyFill="1" applyBorder="1" applyProtection="1">
      <protection locked="0"/>
    </xf>
    <xf numFmtId="0" fontId="9" fillId="25" borderId="54" xfId="20" applyFont="1" applyFill="1" applyBorder="1" applyAlignment="1" applyProtection="1">
      <alignment horizontal="center"/>
    </xf>
    <xf numFmtId="0" fontId="31" fillId="25" borderId="10" xfId="20" applyFont="1" applyFill="1" applyBorder="1" applyProtection="1"/>
    <xf numFmtId="0" fontId="31" fillId="25" borderId="10" xfId="20" applyFont="1" applyFill="1" applyBorder="1" applyAlignment="1" applyProtection="1"/>
    <xf numFmtId="0" fontId="9" fillId="25" borderId="10" xfId="20" applyFont="1" applyFill="1" applyBorder="1" applyAlignment="1" applyProtection="1">
      <alignment vertical="center"/>
    </xf>
    <xf numFmtId="0" fontId="9" fillId="25" borderId="10" xfId="20" applyFont="1" applyFill="1" applyBorder="1" applyAlignment="1" applyProtection="1">
      <alignment horizontal="centerContinuous" vertical="center"/>
    </xf>
    <xf numFmtId="0" fontId="9" fillId="25" borderId="10" xfId="20" applyFont="1" applyFill="1" applyBorder="1" applyAlignment="1" applyProtection="1">
      <alignment horizontal="center" vertical="distributed" wrapText="1"/>
    </xf>
    <xf numFmtId="0" fontId="9" fillId="25" borderId="10" xfId="20" applyFont="1" applyFill="1" applyBorder="1" applyAlignment="1" applyProtection="1">
      <alignment horizontal="center"/>
    </xf>
    <xf numFmtId="164" fontId="31" fillId="25" borderId="10" xfId="20" applyNumberFormat="1" applyFont="1" applyFill="1" applyBorder="1" applyAlignment="1">
      <alignment horizontal="center"/>
    </xf>
    <xf numFmtId="0" fontId="31" fillId="25" borderId="10" xfId="20" applyFont="1" applyFill="1" applyBorder="1"/>
    <xf numFmtId="166" fontId="33" fillId="25" borderId="10" xfId="20" applyNumberFormat="1" applyFont="1" applyFill="1" applyBorder="1" applyAlignment="1">
      <alignment horizontal="centerContinuous" vertical="center"/>
    </xf>
    <xf numFmtId="0" fontId="9" fillId="25" borderId="10" xfId="20" applyFont="1" applyFill="1" applyBorder="1" applyAlignment="1">
      <alignment horizontal="center" vertical="center"/>
    </xf>
    <xf numFmtId="0" fontId="9" fillId="25" borderId="10" xfId="20" applyFont="1" applyFill="1" applyBorder="1" applyAlignment="1">
      <alignment horizontal="center"/>
    </xf>
    <xf numFmtId="166" fontId="32" fillId="25" borderId="10" xfId="20" applyNumberFormat="1" applyFont="1" applyFill="1" applyBorder="1" applyAlignment="1">
      <alignment horizontal="right" vertical="center"/>
    </xf>
    <xf numFmtId="166" fontId="31" fillId="25" borderId="10" xfId="20" applyNumberFormat="1" applyFont="1" applyFill="1" applyBorder="1" applyAlignment="1">
      <alignment horizontal="right" vertical="center"/>
    </xf>
    <xf numFmtId="164" fontId="31" fillId="27" borderId="18" xfId="20" applyNumberFormat="1" applyFont="1" applyFill="1" applyBorder="1" applyAlignment="1" applyProtection="1">
      <alignment horizontal="center"/>
      <protection locked="0"/>
    </xf>
    <xf numFmtId="164" fontId="31" fillId="27" borderId="41" xfId="20" applyNumberFormat="1" applyFont="1" applyFill="1" applyBorder="1" applyAlignment="1" applyProtection="1">
      <alignment horizontal="center"/>
      <protection locked="0"/>
    </xf>
    <xf numFmtId="0" fontId="31" fillId="25" borderId="10" xfId="0" applyFont="1" applyFill="1" applyBorder="1" applyAlignment="1">
      <alignment vertical="center"/>
    </xf>
    <xf numFmtId="0" fontId="31" fillId="0" borderId="0" xfId="0" applyFont="1" applyBorder="1" applyProtection="1"/>
    <xf numFmtId="0" fontId="31" fillId="0" borderId="10" xfId="0" applyFont="1" applyBorder="1" applyProtection="1"/>
    <xf numFmtId="0" fontId="7" fillId="0" borderId="0" xfId="0" applyFont="1" applyProtection="1"/>
    <xf numFmtId="0" fontId="31" fillId="0" borderId="0" xfId="0" applyFont="1" applyProtection="1"/>
    <xf numFmtId="0" fontId="31" fillId="0" borderId="0" xfId="0" applyFont="1" applyFill="1" applyAlignment="1">
      <alignment horizontal="left"/>
    </xf>
    <xf numFmtId="0" fontId="9" fillId="0" borderId="54" xfId="0" applyFont="1" applyBorder="1" applyProtection="1"/>
    <xf numFmtId="0" fontId="31" fillId="0" borderId="17" xfId="0" applyFont="1" applyFill="1" applyBorder="1" applyProtection="1"/>
    <xf numFmtId="0" fontId="31" fillId="0" borderId="17" xfId="0" applyFont="1" applyBorder="1" applyProtection="1"/>
    <xf numFmtId="0" fontId="9" fillId="0" borderId="10" xfId="0" applyFont="1" applyFill="1" applyBorder="1" applyProtection="1"/>
    <xf numFmtId="0" fontId="31" fillId="0" borderId="0" xfId="0" applyFont="1" applyFill="1" applyBorder="1" applyProtection="1">
      <protection locked="0"/>
    </xf>
    <xf numFmtId="0" fontId="9" fillId="0" borderId="0" xfId="0" applyFont="1" applyBorder="1" applyAlignment="1" applyProtection="1">
      <alignment horizontal="center"/>
    </xf>
    <xf numFmtId="0" fontId="31" fillId="26" borderId="34" xfId="0" applyFont="1" applyFill="1" applyBorder="1" applyProtection="1">
      <protection locked="0"/>
    </xf>
    <xf numFmtId="0" fontId="9" fillId="0" borderId="10" xfId="0" applyFont="1" applyBorder="1" applyProtection="1"/>
    <xf numFmtId="164" fontId="31" fillId="0" borderId="0" xfId="0" applyNumberFormat="1" applyFont="1" applyBorder="1" applyProtection="1"/>
    <xf numFmtId="0" fontId="31" fillId="26" borderId="11" xfId="0" applyFont="1" applyFill="1" applyBorder="1" applyProtection="1">
      <protection locked="0"/>
    </xf>
    <xf numFmtId="0" fontId="31" fillId="0" borderId="59" xfId="0" applyFont="1" applyBorder="1" applyProtection="1"/>
    <xf numFmtId="0" fontId="31" fillId="0" borderId="60" xfId="0" applyFont="1" applyBorder="1" applyProtection="1"/>
    <xf numFmtId="0" fontId="31" fillId="0" borderId="45" xfId="0" applyFont="1" applyBorder="1" applyProtection="1"/>
    <xf numFmtId="0" fontId="31" fillId="0" borderId="47" xfId="0" applyFont="1" applyBorder="1" applyProtection="1"/>
    <xf numFmtId="0" fontId="31" fillId="0" borderId="54" xfId="0" applyFont="1" applyBorder="1" applyProtection="1"/>
    <xf numFmtId="0" fontId="31" fillId="25" borderId="10" xfId="0" applyFont="1" applyFill="1" applyBorder="1" applyAlignment="1">
      <alignment vertical="center" wrapText="1"/>
    </xf>
    <xf numFmtId="0" fontId="9" fillId="25" borderId="10" xfId="0" applyFont="1" applyFill="1" applyBorder="1" applyAlignment="1">
      <alignment horizontal="left"/>
    </xf>
    <xf numFmtId="0" fontId="31" fillId="0" borderId="55" xfId="0" applyFont="1" applyBorder="1" applyProtection="1"/>
    <xf numFmtId="0" fontId="31" fillId="0" borderId="15" xfId="0" applyFont="1" applyBorder="1" applyProtection="1"/>
    <xf numFmtId="0" fontId="0" fillId="26" borderId="18" xfId="0" applyFill="1" applyBorder="1" applyProtection="1">
      <protection locked="0"/>
    </xf>
    <xf numFmtId="0" fontId="9" fillId="0" borderId="0" xfId="0" applyFont="1" applyBorder="1" applyAlignment="1" applyProtection="1">
      <alignment horizontal="center" vertical="center" wrapText="1"/>
    </xf>
    <xf numFmtId="0" fontId="30" fillId="0" borderId="0" xfId="0" applyFont="1" applyProtection="1"/>
    <xf numFmtId="0" fontId="31" fillId="0" borderId="18" xfId="0" applyFont="1" applyBorder="1" applyProtection="1"/>
    <xf numFmtId="0" fontId="31" fillId="0" borderId="18" xfId="0" applyFont="1" applyFill="1" applyBorder="1" applyProtection="1">
      <protection locked="0"/>
    </xf>
    <xf numFmtId="0" fontId="31" fillId="30" borderId="31" xfId="20" applyFont="1" applyFill="1" applyBorder="1" applyAlignment="1" applyProtection="1">
      <alignment horizontal="right"/>
    </xf>
    <xf numFmtId="0" fontId="31" fillId="30" borderId="31" xfId="20" applyFont="1" applyFill="1" applyBorder="1" applyAlignment="1" applyProtection="1">
      <alignment horizontal="right"/>
      <protection locked="0"/>
    </xf>
    <xf numFmtId="164" fontId="31" fillId="30" borderId="11" xfId="20" applyNumberFormat="1" applyFont="1" applyFill="1" applyBorder="1" applyAlignment="1" applyProtection="1">
      <alignment horizontal="center"/>
      <protection locked="0"/>
    </xf>
    <xf numFmtId="164" fontId="31" fillId="30" borderId="18" xfId="20" applyNumberFormat="1" applyFont="1" applyFill="1" applyBorder="1" applyAlignment="1" applyProtection="1">
      <alignment horizontal="center"/>
      <protection locked="0"/>
    </xf>
    <xf numFmtId="164" fontId="31" fillId="30" borderId="38" xfId="20" applyNumberFormat="1" applyFont="1" applyFill="1" applyBorder="1" applyAlignment="1" applyProtection="1">
      <alignment horizontal="center"/>
      <protection locked="0"/>
    </xf>
    <xf numFmtId="164" fontId="31" fillId="30" borderId="41" xfId="20" applyNumberFormat="1" applyFont="1" applyFill="1" applyBorder="1" applyAlignment="1" applyProtection="1">
      <alignment horizontal="center"/>
      <protection locked="0"/>
    </xf>
    <xf numFmtId="164" fontId="31" fillId="30" borderId="11" xfId="20" applyNumberFormat="1" applyFont="1" applyFill="1" applyBorder="1" applyAlignment="1">
      <alignment horizontal="center"/>
    </xf>
    <xf numFmtId="164" fontId="31" fillId="30" borderId="34" xfId="20" applyNumberFormat="1" applyFont="1" applyFill="1" applyBorder="1" applyAlignment="1">
      <alignment horizontal="center"/>
    </xf>
    <xf numFmtId="164" fontId="31" fillId="30" borderId="22" xfId="20" applyNumberFormat="1" applyFont="1" applyFill="1" applyBorder="1" applyAlignment="1">
      <alignment horizontal="center"/>
    </xf>
    <xf numFmtId="164" fontId="31" fillId="30" borderId="18" xfId="20" applyNumberFormat="1" applyFont="1" applyFill="1" applyBorder="1" applyAlignment="1">
      <alignment horizontal="center"/>
    </xf>
    <xf numFmtId="0" fontId="31" fillId="30" borderId="37" xfId="20" applyNumberFormat="1" applyFont="1" applyFill="1" applyBorder="1" applyAlignment="1">
      <alignment horizontal="right"/>
    </xf>
    <xf numFmtId="164" fontId="31" fillId="30" borderId="32" xfId="20" applyNumberFormat="1" applyFont="1" applyFill="1" applyBorder="1" applyAlignment="1">
      <alignment horizontal="center"/>
    </xf>
    <xf numFmtId="4" fontId="31" fillId="30" borderId="11" xfId="20" applyNumberFormat="1" applyFont="1" applyFill="1" applyBorder="1" applyAlignment="1" applyProtection="1">
      <alignment horizontal="center"/>
    </xf>
    <xf numFmtId="4" fontId="31" fillId="30" borderId="11" xfId="20" applyNumberFormat="1" applyFont="1" applyFill="1" applyBorder="1" applyAlignment="1">
      <alignment horizontal="center"/>
    </xf>
    <xf numFmtId="164" fontId="9" fillId="30" borderId="37" xfId="20" applyNumberFormat="1" applyFont="1" applyFill="1" applyBorder="1" applyAlignment="1">
      <alignment horizontal="left"/>
    </xf>
    <xf numFmtId="164" fontId="9" fillId="30" borderId="37" xfId="20" applyNumberFormat="1" applyFont="1" applyFill="1" applyBorder="1" applyAlignment="1"/>
    <xf numFmtId="0" fontId="45" fillId="0" borderId="0" xfId="19" applyFont="1" applyBorder="1" applyProtection="1"/>
    <xf numFmtId="0" fontId="31" fillId="0" borderId="0" xfId="34" applyFont="1" applyProtection="1"/>
    <xf numFmtId="164" fontId="46" fillId="0" borderId="0" xfId="35" quotePrefix="1" applyNumberFormat="1" applyFont="1" applyFill="1" applyAlignment="1" applyProtection="1">
      <alignment vertical="center"/>
    </xf>
    <xf numFmtId="0" fontId="46" fillId="0" borderId="0" xfId="35" quotePrefix="1" applyFont="1" applyFill="1" applyAlignment="1" applyProtection="1">
      <alignment vertical="center"/>
    </xf>
    <xf numFmtId="8" fontId="46" fillId="0" borderId="0" xfId="35" quotePrefix="1" applyNumberFormat="1" applyFont="1" applyFill="1" applyAlignment="1" applyProtection="1">
      <alignment vertical="center"/>
    </xf>
    <xf numFmtId="0" fontId="46" fillId="0" borderId="0" xfId="35" quotePrefix="1" applyFont="1" applyAlignment="1" applyProtection="1">
      <alignment horizontal="center" vertical="center"/>
    </xf>
    <xf numFmtId="166" fontId="46" fillId="0" borderId="0" xfId="35" quotePrefix="1" applyNumberFormat="1" applyFont="1" applyFill="1" applyAlignment="1" applyProtection="1">
      <alignment vertical="center"/>
    </xf>
    <xf numFmtId="0" fontId="31" fillId="0" borderId="0" xfId="33" applyFont="1" applyAlignment="1" applyProtection="1">
      <alignment vertical="center"/>
    </xf>
    <xf numFmtId="0" fontId="9" fillId="0" borderId="0" xfId="33" applyFont="1" applyBorder="1" applyAlignment="1" applyProtection="1">
      <alignment vertical="center"/>
    </xf>
    <xf numFmtId="166" fontId="31" fillId="0" borderId="0" xfId="33" applyNumberFormat="1" applyFont="1" applyBorder="1" applyAlignment="1" applyProtection="1">
      <alignment vertical="center"/>
    </xf>
    <xf numFmtId="8" fontId="31" fillId="0" borderId="0" xfId="33" applyNumberFormat="1" applyFont="1" applyBorder="1" applyAlignment="1" applyProtection="1">
      <alignment vertical="center"/>
    </xf>
    <xf numFmtId="164" fontId="31" fillId="0" borderId="0" xfId="33" applyNumberFormat="1" applyFont="1" applyBorder="1" applyAlignment="1" applyProtection="1">
      <alignment vertical="center"/>
    </xf>
    <xf numFmtId="0" fontId="31" fillId="0" borderId="0" xfId="34" applyFont="1" applyBorder="1" applyProtection="1"/>
    <xf numFmtId="0" fontId="31" fillId="0" borderId="0" xfId="33" applyFont="1" applyBorder="1" applyAlignment="1" applyProtection="1">
      <alignment vertical="center"/>
    </xf>
    <xf numFmtId="0" fontId="9" fillId="0" borderId="27" xfId="33" applyFont="1" applyFill="1" applyBorder="1" applyAlignment="1" applyProtection="1">
      <alignment horizontal="centerContinuous" vertical="center"/>
    </xf>
    <xf numFmtId="0" fontId="9" fillId="0" borderId="26" xfId="33" applyFont="1" applyFill="1" applyBorder="1" applyAlignment="1" applyProtection="1">
      <alignment horizontal="centerContinuous" vertical="center"/>
    </xf>
    <xf numFmtId="0" fontId="9" fillId="0" borderId="63" xfId="33" applyFont="1" applyFill="1" applyBorder="1" applyAlignment="1" applyProtection="1">
      <alignment horizontal="centerContinuous" vertical="center"/>
    </xf>
    <xf numFmtId="8" fontId="9" fillId="0" borderId="26" xfId="33" applyNumberFormat="1" applyFont="1" applyFill="1" applyBorder="1" applyAlignment="1" applyProtection="1">
      <alignment horizontal="center" vertical="center" wrapText="1"/>
    </xf>
    <xf numFmtId="8" fontId="9" fillId="0" borderId="18" xfId="33" applyNumberFormat="1" applyFont="1" applyFill="1" applyBorder="1" applyAlignment="1" applyProtection="1">
      <alignment horizontal="center" vertical="center" wrapText="1"/>
    </xf>
    <xf numFmtId="164" fontId="9" fillId="0" borderId="18" xfId="33" applyNumberFormat="1" applyFont="1" applyFill="1" applyBorder="1" applyAlignment="1" applyProtection="1">
      <alignment horizontal="center" vertical="center" wrapText="1"/>
    </xf>
    <xf numFmtId="0" fontId="9" fillId="0" borderId="18" xfId="33" applyFont="1" applyFill="1" applyBorder="1" applyAlignment="1" applyProtection="1">
      <alignment horizontal="center" vertical="center" wrapText="1"/>
    </xf>
    <xf numFmtId="8" fontId="9" fillId="0" borderId="48" xfId="33" applyNumberFormat="1" applyFont="1" applyFill="1" applyBorder="1" applyAlignment="1" applyProtection="1">
      <alignment horizontal="center" vertical="center" wrapText="1"/>
    </xf>
    <xf numFmtId="166" fontId="9" fillId="28" borderId="18" xfId="33" applyNumberFormat="1" applyFont="1" applyFill="1" applyBorder="1" applyAlignment="1" applyProtection="1">
      <alignment horizontal="center" vertical="center" wrapText="1"/>
    </xf>
    <xf numFmtId="0" fontId="9" fillId="0" borderId="65" xfId="33" applyFont="1" applyFill="1" applyBorder="1" applyAlignment="1" applyProtection="1">
      <alignment vertical="center"/>
    </xf>
    <xf numFmtId="0" fontId="9" fillId="0" borderId="26" xfId="33" applyFont="1" applyFill="1" applyBorder="1" applyAlignment="1" applyProtection="1">
      <alignment vertical="center"/>
    </xf>
    <xf numFmtId="0" fontId="9" fillId="28" borderId="26" xfId="33" applyFont="1" applyFill="1" applyBorder="1" applyAlignment="1" applyProtection="1">
      <alignment vertical="center"/>
    </xf>
    <xf numFmtId="0" fontId="9" fillId="0" borderId="66" xfId="33" applyFont="1" applyFill="1" applyBorder="1" applyAlignment="1" applyProtection="1">
      <alignment vertical="center"/>
    </xf>
    <xf numFmtId="0" fontId="31" fillId="0" borderId="11" xfId="33" applyFont="1" applyFill="1" applyBorder="1" applyAlignment="1" applyProtection="1">
      <alignment vertical="center"/>
    </xf>
    <xf numFmtId="0" fontId="31" fillId="0" borderId="11" xfId="33" applyFont="1" applyFill="1" applyBorder="1" applyAlignment="1" applyProtection="1">
      <alignment vertical="center" wrapText="1"/>
    </xf>
    <xf numFmtId="0" fontId="31" fillId="0" borderId="45" xfId="33" applyFont="1" applyFill="1" applyBorder="1" applyAlignment="1" applyProtection="1">
      <alignment vertical="center" wrapText="1"/>
    </xf>
    <xf numFmtId="166" fontId="31" fillId="0" borderId="47" xfId="33" applyNumberFormat="1" applyFont="1" applyFill="1" applyBorder="1" applyAlignment="1" applyProtection="1">
      <alignment vertical="center"/>
    </xf>
    <xf numFmtId="8" fontId="31" fillId="0" borderId="47" xfId="33" applyNumberFormat="1" applyFont="1" applyFill="1" applyBorder="1" applyAlignment="1" applyProtection="1">
      <alignment vertical="center"/>
    </xf>
    <xf numFmtId="164" fontId="31" fillId="0" borderId="47" xfId="33" applyNumberFormat="1" applyFont="1" applyFill="1" applyBorder="1" applyAlignment="1" applyProtection="1">
      <alignment vertical="center"/>
    </xf>
    <xf numFmtId="8" fontId="31" fillId="0" borderId="47" xfId="33" applyNumberFormat="1" applyFont="1" applyFill="1" applyBorder="1" applyAlignment="1" applyProtection="1">
      <alignment horizontal="center" vertical="center" wrapText="1"/>
    </xf>
    <xf numFmtId="8" fontId="31" fillId="0" borderId="47" xfId="33" applyNumberFormat="1" applyFont="1" applyFill="1" applyBorder="1" applyAlignment="1" applyProtection="1">
      <alignment horizontal="center" vertical="center"/>
    </xf>
    <xf numFmtId="0" fontId="31" fillId="0" borderId="0" xfId="33" applyFont="1" applyFill="1" applyAlignment="1" applyProtection="1">
      <alignment vertical="center"/>
    </xf>
    <xf numFmtId="0" fontId="9" fillId="0" borderId="26" xfId="33" applyFont="1" applyFill="1" applyBorder="1" applyAlignment="1" applyProtection="1">
      <alignment vertical="center" wrapText="1"/>
    </xf>
    <xf numFmtId="0" fontId="9" fillId="28" borderId="26" xfId="33" applyFont="1" applyFill="1" applyBorder="1" applyAlignment="1" applyProtection="1">
      <alignment vertical="center" wrapText="1"/>
    </xf>
    <xf numFmtId="0" fontId="9" fillId="0" borderId="59" xfId="33" applyFont="1" applyFill="1" applyBorder="1" applyAlignment="1" applyProtection="1">
      <alignment vertical="center"/>
    </xf>
    <xf numFmtId="0" fontId="9" fillId="0" borderId="60" xfId="33" applyFont="1" applyFill="1" applyBorder="1" applyAlignment="1" applyProtection="1">
      <alignment vertical="center"/>
    </xf>
    <xf numFmtId="0" fontId="9" fillId="28" borderId="60" xfId="33" applyFont="1" applyFill="1" applyBorder="1" applyAlignment="1" applyProtection="1">
      <alignment vertical="center"/>
    </xf>
    <xf numFmtId="166" fontId="31" fillId="29" borderId="34" xfId="33" applyNumberFormat="1" applyFont="1" applyFill="1" applyBorder="1" applyAlignment="1" applyProtection="1">
      <alignment vertical="center"/>
      <protection locked="0"/>
    </xf>
    <xf numFmtId="8" fontId="31" fillId="29" borderId="34" xfId="33" applyNumberFormat="1" applyFont="1" applyFill="1" applyBorder="1" applyAlignment="1" applyProtection="1">
      <alignment vertical="center"/>
      <protection locked="0"/>
    </xf>
    <xf numFmtId="164" fontId="31" fillId="29" borderId="34" xfId="33" applyNumberFormat="1" applyFont="1" applyFill="1" applyBorder="1" applyAlignment="1" applyProtection="1">
      <alignment vertical="center"/>
      <protection locked="0"/>
    </xf>
    <xf numFmtId="8" fontId="31" fillId="29" borderId="18" xfId="33" applyNumberFormat="1" applyFont="1" applyFill="1" applyBorder="1" applyAlignment="1" applyProtection="1">
      <alignment horizontal="center" vertical="center" wrapText="1"/>
      <protection locked="0"/>
    </xf>
    <xf numFmtId="8" fontId="31" fillId="29" borderId="34" xfId="33" applyNumberFormat="1" applyFont="1" applyFill="1" applyBorder="1" applyAlignment="1" applyProtection="1">
      <alignment horizontal="center" vertical="center"/>
      <protection locked="0"/>
    </xf>
    <xf numFmtId="166" fontId="31" fillId="29" borderId="18" xfId="33" applyNumberFormat="1" applyFont="1" applyFill="1" applyBorder="1" applyAlignment="1" applyProtection="1">
      <alignment vertical="center"/>
      <protection locked="0"/>
    </xf>
    <xf numFmtId="8" fontId="31" fillId="29" borderId="18" xfId="33" applyNumberFormat="1" applyFont="1" applyFill="1" applyBorder="1" applyAlignment="1" applyProtection="1">
      <alignment vertical="center"/>
      <protection locked="0"/>
    </xf>
    <xf numFmtId="164" fontId="31" fillId="29" borderId="18" xfId="33" applyNumberFormat="1" applyFont="1" applyFill="1" applyBorder="1" applyAlignment="1" applyProtection="1">
      <alignment vertical="center"/>
      <protection locked="0"/>
    </xf>
    <xf numFmtId="8" fontId="31" fillId="29" borderId="18" xfId="33" applyNumberFormat="1" applyFont="1" applyFill="1" applyBorder="1" applyAlignment="1" applyProtection="1">
      <alignment horizontal="center" vertical="center"/>
      <protection locked="0"/>
    </xf>
    <xf numFmtId="0" fontId="31" fillId="0" borderId="59" xfId="33" applyFont="1" applyFill="1" applyBorder="1" applyAlignment="1" applyProtection="1">
      <alignment vertical="center" wrapText="1"/>
    </xf>
    <xf numFmtId="166" fontId="31" fillId="0" borderId="60" xfId="33" applyNumberFormat="1" applyFont="1" applyFill="1" applyBorder="1" applyAlignment="1" applyProtection="1">
      <alignment vertical="center"/>
    </xf>
    <xf numFmtId="8" fontId="31" fillId="0" borderId="60" xfId="33" applyNumberFormat="1" applyFont="1" applyFill="1" applyBorder="1" applyAlignment="1" applyProtection="1">
      <alignment vertical="center"/>
    </xf>
    <xf numFmtId="164" fontId="31" fillId="0" borderId="60" xfId="33" applyNumberFormat="1" applyFont="1" applyFill="1" applyBorder="1" applyAlignment="1" applyProtection="1">
      <alignment vertical="center"/>
    </xf>
    <xf numFmtId="8" fontId="31" fillId="0" borderId="60" xfId="33" applyNumberFormat="1" applyFont="1" applyFill="1" applyBorder="1" applyAlignment="1" applyProtection="1">
      <alignment horizontal="center" vertical="center" wrapText="1"/>
    </xf>
    <xf numFmtId="8" fontId="31" fillId="0" borderId="60" xfId="33" applyNumberFormat="1" applyFont="1" applyFill="1" applyBorder="1" applyAlignment="1" applyProtection="1">
      <alignment horizontal="center" vertical="center"/>
    </xf>
    <xf numFmtId="0" fontId="9" fillId="0" borderId="0" xfId="33" applyFont="1" applyFill="1" applyBorder="1" applyAlignment="1" applyProtection="1">
      <alignment vertical="center"/>
    </xf>
    <xf numFmtId="167" fontId="31" fillId="0" borderId="0" xfId="33" applyNumberFormat="1" applyFont="1" applyBorder="1" applyAlignment="1" applyProtection="1">
      <alignment vertical="center"/>
    </xf>
    <xf numFmtId="166" fontId="31" fillId="0" borderId="0" xfId="33" applyNumberFormat="1" applyFont="1" applyAlignment="1" applyProtection="1">
      <alignment vertical="center"/>
    </xf>
    <xf numFmtId="8" fontId="31" fillId="0" borderId="0" xfId="33" applyNumberFormat="1" applyFont="1" applyAlignment="1" applyProtection="1">
      <alignment vertical="center"/>
    </xf>
    <xf numFmtId="164" fontId="31" fillId="0" borderId="0" xfId="33" applyNumberFormat="1" applyFont="1" applyAlignment="1" applyProtection="1">
      <alignment vertical="center"/>
    </xf>
    <xf numFmtId="167" fontId="31" fillId="0" borderId="0" xfId="33" applyNumberFormat="1" applyFont="1" applyAlignment="1" applyProtection="1">
      <alignment vertical="center"/>
    </xf>
    <xf numFmtId="166" fontId="31" fillId="29" borderId="34" xfId="33" applyNumberFormat="1" applyFont="1" applyFill="1" applyBorder="1" applyAlignment="1" applyProtection="1">
      <alignment vertical="center"/>
    </xf>
    <xf numFmtId="166" fontId="31" fillId="29" borderId="18" xfId="33" applyNumberFormat="1" applyFont="1" applyFill="1" applyBorder="1" applyAlignment="1" applyProtection="1">
      <alignment vertical="center"/>
    </xf>
    <xf numFmtId="0" fontId="9" fillId="0" borderId="0" xfId="33" applyFont="1" applyAlignment="1" applyProtection="1">
      <alignment vertical="center"/>
    </xf>
    <xf numFmtId="0" fontId="38" fillId="0" borderId="0" xfId="33" applyFont="1" applyAlignment="1" applyProtection="1">
      <alignment vertical="center"/>
    </xf>
    <xf numFmtId="4" fontId="31" fillId="0" borderId="0" xfId="166" applyNumberFormat="1" applyFont="1" applyFill="1" applyBorder="1" applyAlignment="1" applyProtection="1">
      <alignment vertical="center"/>
    </xf>
    <xf numFmtId="4" fontId="37" fillId="0" borderId="0" xfId="166" applyNumberFormat="1" applyFont="1" applyFill="1" applyBorder="1" applyAlignment="1" applyProtection="1">
      <alignment vertical="top"/>
    </xf>
    <xf numFmtId="4" fontId="31" fillId="0" borderId="0" xfId="166" applyNumberFormat="1" applyFont="1" applyFill="1" applyBorder="1" applyAlignment="1" applyProtection="1">
      <alignment vertical="top"/>
    </xf>
    <xf numFmtId="4" fontId="9" fillId="0" borderId="0" xfId="166" applyNumberFormat="1" applyFont="1" applyFill="1" applyBorder="1" applyAlignment="1" applyProtection="1">
      <alignment vertical="top"/>
    </xf>
    <xf numFmtId="4" fontId="31" fillId="0" borderId="48" xfId="166" applyNumberFormat="1" applyFont="1" applyFill="1" applyBorder="1" applyAlignment="1" applyProtection="1">
      <alignment vertical="top"/>
    </xf>
    <xf numFmtId="4" fontId="31" fillId="0" borderId="24" xfId="166" applyNumberFormat="1" applyFont="1" applyFill="1" applyBorder="1" applyAlignment="1" applyProtection="1">
      <alignment vertical="center"/>
    </xf>
    <xf numFmtId="4" fontId="37" fillId="0" borderId="0" xfId="166" applyNumberFormat="1" applyFont="1" applyFill="1" applyBorder="1" applyAlignment="1" applyProtection="1">
      <alignment vertical="top" wrapText="1"/>
    </xf>
    <xf numFmtId="4" fontId="38" fillId="0" borderId="0" xfId="166" applyNumberFormat="1" applyFont="1" applyFill="1" applyBorder="1" applyAlignment="1" applyProtection="1">
      <alignment vertical="top"/>
    </xf>
    <xf numFmtId="0" fontId="9" fillId="0" borderId="0" xfId="20" applyFont="1" applyFill="1" applyBorder="1" applyAlignment="1" applyProtection="1">
      <alignment horizontal="centerContinuous" wrapText="1"/>
    </xf>
    <xf numFmtId="0" fontId="9" fillId="0" borderId="31" xfId="20" applyFont="1" applyFill="1" applyBorder="1" applyAlignment="1" applyProtection="1">
      <alignment horizontal="center" vertical="center" wrapText="1"/>
    </xf>
    <xf numFmtId="0" fontId="9" fillId="0" borderId="36" xfId="20" applyFont="1" applyFill="1" applyBorder="1" applyAlignment="1" applyProtection="1">
      <alignment horizontal="center" vertical="center" wrapText="1"/>
    </xf>
    <xf numFmtId="0" fontId="9" fillId="0" borderId="33" xfId="20" applyFont="1" applyFill="1" applyBorder="1" applyAlignment="1" applyProtection="1">
      <alignment horizontal="center" vertical="center"/>
    </xf>
    <xf numFmtId="0" fontId="9" fillId="0" borderId="11" xfId="20" applyFont="1" applyBorder="1" applyAlignment="1" applyProtection="1">
      <alignment horizontal="center" vertical="center"/>
    </xf>
    <xf numFmtId="0" fontId="30" fillId="0" borderId="0" xfId="20" applyFont="1" applyProtection="1"/>
    <xf numFmtId="0" fontId="30" fillId="25" borderId="0" xfId="20" applyFont="1" applyFill="1" applyProtection="1"/>
    <xf numFmtId="0" fontId="31" fillId="30" borderId="37" xfId="20" applyFont="1" applyFill="1" applyBorder="1" applyAlignment="1" applyProtection="1">
      <alignment horizontal="right"/>
      <protection locked="0"/>
    </xf>
    <xf numFmtId="0" fontId="31" fillId="0" borderId="30" xfId="20" applyFont="1" applyFill="1" applyBorder="1" applyProtection="1"/>
    <xf numFmtId="0" fontId="31" fillId="25" borderId="30" xfId="20" applyFont="1" applyFill="1" applyBorder="1" applyProtection="1"/>
    <xf numFmtId="0" fontId="31" fillId="0" borderId="19" xfId="20" applyFont="1" applyBorder="1" applyProtection="1"/>
    <xf numFmtId="0" fontId="31" fillId="25" borderId="16" xfId="20" applyFont="1" applyFill="1" applyBorder="1" applyProtection="1"/>
    <xf numFmtId="0" fontId="9" fillId="0" borderId="19" xfId="20" applyFont="1" applyFill="1" applyBorder="1" applyAlignment="1" applyProtection="1">
      <alignment horizontal="center"/>
    </xf>
    <xf numFmtId="171" fontId="9" fillId="0" borderId="16" xfId="20" applyNumberFormat="1" applyFont="1" applyFill="1" applyBorder="1" applyAlignment="1" applyProtection="1">
      <alignment horizontal="center" vertical="center"/>
    </xf>
    <xf numFmtId="0" fontId="9" fillId="0" borderId="16" xfId="20" applyFont="1" applyFill="1" applyBorder="1" applyAlignment="1" applyProtection="1">
      <alignment horizontal="center"/>
    </xf>
    <xf numFmtId="2" fontId="9" fillId="0" borderId="16" xfId="20" applyNumberFormat="1" applyFont="1" applyFill="1" applyBorder="1" applyAlignment="1" applyProtection="1">
      <alignment horizontal="center"/>
    </xf>
    <xf numFmtId="168" fontId="9" fillId="0" borderId="16" xfId="20" applyNumberFormat="1" applyFont="1" applyFill="1" applyBorder="1" applyAlignment="1" applyProtection="1">
      <alignment horizontal="center" vertical="center"/>
    </xf>
    <xf numFmtId="2" fontId="9" fillId="0" borderId="16" xfId="20" applyNumberFormat="1" applyFont="1" applyFill="1" applyBorder="1" applyAlignment="1" applyProtection="1">
      <alignment horizontal="center" vertical="center"/>
    </xf>
    <xf numFmtId="0" fontId="36" fillId="0" borderId="0" xfId="23" applyFont="1" applyFill="1" applyBorder="1" applyProtection="1"/>
    <xf numFmtId="0" fontId="47" fillId="0" borderId="0" xfId="23" applyFont="1" applyFill="1" applyBorder="1" applyProtection="1"/>
    <xf numFmtId="0" fontId="36" fillId="0" borderId="0" xfId="20" applyFont="1" applyProtection="1"/>
    <xf numFmtId="0" fontId="47" fillId="0" borderId="0" xfId="23" applyFont="1" applyFill="1" applyBorder="1" applyAlignment="1" applyProtection="1">
      <alignment horizontal="left" vertical="center" wrapText="1"/>
    </xf>
    <xf numFmtId="0" fontId="4" fillId="0" borderId="0" xfId="0" applyFont="1" applyAlignment="1" applyProtection="1">
      <alignment vertical="center"/>
    </xf>
    <xf numFmtId="0" fontId="4" fillId="30" borderId="64" xfId="0" applyFont="1" applyFill="1" applyBorder="1" applyAlignment="1" applyProtection="1">
      <alignment horizontal="center" vertical="center"/>
    </xf>
    <xf numFmtId="0" fontId="3" fillId="0" borderId="0" xfId="0" applyFont="1" applyAlignment="1" applyProtection="1">
      <alignment vertical="center"/>
    </xf>
    <xf numFmtId="3" fontId="3" fillId="0" borderId="21" xfId="0" applyNumberFormat="1" applyFont="1" applyFill="1" applyBorder="1" applyAlignment="1" applyProtection="1">
      <alignment vertical="center"/>
    </xf>
    <xf numFmtId="3" fontId="3" fillId="0" borderId="13" xfId="0" applyNumberFormat="1" applyFont="1" applyFill="1" applyBorder="1" applyAlignment="1" applyProtection="1">
      <alignment vertical="center"/>
    </xf>
    <xf numFmtId="0" fontId="4" fillId="30" borderId="70" xfId="167" applyFont="1" applyFill="1" applyBorder="1" applyAlignment="1" applyProtection="1">
      <alignment horizontal="center" vertical="center" wrapText="1"/>
    </xf>
    <xf numFmtId="167" fontId="4" fillId="30" borderId="71" xfId="167" applyNumberFormat="1" applyFont="1" applyFill="1" applyBorder="1" applyAlignment="1" applyProtection="1">
      <alignment horizontal="center" vertical="center" wrapText="1"/>
    </xf>
    <xf numFmtId="167" fontId="4" fillId="30" borderId="72" xfId="167" applyNumberFormat="1" applyFont="1" applyFill="1" applyBorder="1" applyAlignment="1" applyProtection="1">
      <alignment horizontal="center" vertical="center" wrapText="1"/>
    </xf>
    <xf numFmtId="0" fontId="10" fillId="0" borderId="65" xfId="167" applyFont="1" applyFill="1" applyBorder="1" applyAlignment="1" applyProtection="1">
      <alignment vertical="center"/>
    </xf>
    <xf numFmtId="0" fontId="10" fillId="0" borderId="26" xfId="167" applyFont="1" applyFill="1" applyBorder="1" applyAlignment="1" applyProtection="1">
      <alignment vertical="center"/>
    </xf>
    <xf numFmtId="0" fontId="10" fillId="0" borderId="66" xfId="167" applyFont="1" applyFill="1" applyBorder="1" applyAlignment="1" applyProtection="1">
      <alignment vertical="center"/>
    </xf>
    <xf numFmtId="0" fontId="3" fillId="0" borderId="11" xfId="167" applyFont="1" applyFill="1" applyBorder="1" applyAlignment="1" applyProtection="1">
      <alignment vertical="center"/>
    </xf>
    <xf numFmtId="166" fontId="3" fillId="32" borderId="18" xfId="167" applyNumberFormat="1" applyFont="1" applyFill="1" applyBorder="1" applyAlignment="1" applyProtection="1">
      <alignment vertical="center"/>
      <protection locked="0"/>
    </xf>
    <xf numFmtId="166" fontId="3" fillId="33" borderId="21" xfId="167" applyNumberFormat="1" applyFont="1" applyFill="1" applyBorder="1" applyAlignment="1" applyProtection="1">
      <alignment vertical="center"/>
      <protection locked="0"/>
    </xf>
    <xf numFmtId="0" fontId="3" fillId="0" borderId="11" xfId="167" applyFont="1" applyFill="1" applyBorder="1" applyAlignment="1" applyProtection="1">
      <alignment vertical="center" wrapText="1"/>
    </xf>
    <xf numFmtId="0" fontId="10" fillId="0" borderId="45" xfId="167" applyFont="1" applyFill="1" applyBorder="1" applyAlignment="1" applyProtection="1">
      <alignment vertical="center"/>
    </xf>
    <xf numFmtId="0" fontId="10" fillId="0" borderId="47" xfId="167" applyFont="1" applyFill="1" applyBorder="1" applyAlignment="1" applyProtection="1">
      <alignment vertical="center"/>
    </xf>
    <xf numFmtId="0" fontId="10" fillId="34" borderId="50" xfId="167" applyFont="1" applyFill="1" applyBorder="1" applyAlignment="1" applyProtection="1">
      <alignment vertical="center"/>
    </xf>
    <xf numFmtId="0" fontId="10" fillId="0" borderId="26" xfId="167" applyFont="1" applyFill="1" applyBorder="1" applyAlignment="1" applyProtection="1">
      <alignment vertical="center" wrapText="1"/>
    </xf>
    <xf numFmtId="0" fontId="10" fillId="34" borderId="66" xfId="167" applyFont="1" applyFill="1" applyBorder="1" applyAlignment="1" applyProtection="1">
      <alignment vertical="center" wrapText="1"/>
    </xf>
    <xf numFmtId="0" fontId="10" fillId="34" borderId="66" xfId="167" applyFont="1" applyFill="1" applyBorder="1" applyAlignment="1" applyProtection="1">
      <alignment vertical="center"/>
    </xf>
    <xf numFmtId="0" fontId="3" fillId="0" borderId="12" xfId="167" applyFont="1" applyFill="1" applyBorder="1" applyAlignment="1" applyProtection="1">
      <alignment vertical="center" wrapText="1"/>
    </xf>
    <xf numFmtId="0" fontId="10" fillId="0" borderId="0" xfId="167" applyFont="1" applyFill="1" applyBorder="1" applyAlignment="1" applyProtection="1">
      <alignment vertical="center"/>
    </xf>
    <xf numFmtId="0" fontId="3" fillId="0" borderId="0" xfId="167" applyFont="1" applyAlignment="1" applyProtection="1">
      <alignment vertical="center"/>
    </xf>
    <xf numFmtId="167" fontId="3" fillId="0" borderId="0" xfId="167" applyNumberFormat="1" applyFont="1" applyAlignment="1" applyProtection="1">
      <alignment vertical="center"/>
    </xf>
    <xf numFmtId="166" fontId="10" fillId="0" borderId="18" xfId="167" applyNumberFormat="1" applyFont="1" applyFill="1" applyBorder="1" applyAlignment="1" applyProtection="1">
      <alignment vertical="center"/>
    </xf>
    <xf numFmtId="0" fontId="8" fillId="0" borderId="10" xfId="0" applyFont="1" applyBorder="1" applyProtection="1"/>
    <xf numFmtId="0" fontId="9" fillId="0" borderId="0" xfId="20" applyFont="1" applyBorder="1" applyAlignment="1">
      <alignment horizontal="center"/>
    </xf>
    <xf numFmtId="0" fontId="31" fillId="0" borderId="37" xfId="20" applyFont="1" applyFill="1" applyBorder="1" applyAlignment="1">
      <alignment wrapText="1"/>
    </xf>
    <xf numFmtId="0" fontId="9" fillId="0" borderId="0" xfId="20" applyFont="1" applyFill="1" applyBorder="1" applyAlignment="1" applyProtection="1">
      <alignment horizontal="center" vertical="distributed" wrapText="1"/>
    </xf>
    <xf numFmtId="166" fontId="32" fillId="0" borderId="0" xfId="20" applyNumberFormat="1" applyFont="1" applyFill="1" applyBorder="1" applyAlignment="1">
      <alignment horizontal="right" vertical="center"/>
    </xf>
    <xf numFmtId="166" fontId="31" fillId="0" borderId="0" xfId="20" applyNumberFormat="1" applyFont="1" applyFill="1" applyBorder="1" applyAlignment="1">
      <alignment horizontal="right" vertical="center"/>
    </xf>
    <xf numFmtId="0" fontId="9" fillId="0" borderId="18" xfId="20" applyFont="1" applyFill="1" applyBorder="1" applyAlignment="1" applyProtection="1">
      <alignment horizontal="center" vertical="distributed" wrapText="1"/>
    </xf>
    <xf numFmtId="164" fontId="31" fillId="25" borderId="0" xfId="20" applyNumberFormat="1" applyFont="1" applyFill="1" applyBorder="1" applyAlignment="1">
      <alignment horizontal="center"/>
    </xf>
    <xf numFmtId="0" fontId="9" fillId="0" borderId="51" xfId="20" applyFont="1" applyBorder="1" applyAlignment="1" applyProtection="1">
      <alignment horizontal="center"/>
    </xf>
    <xf numFmtId="0" fontId="9" fillId="0" borderId="73" xfId="20" applyFont="1" applyBorder="1" applyAlignment="1" applyProtection="1">
      <alignment horizontal="center"/>
    </xf>
    <xf numFmtId="0" fontId="9" fillId="0" borderId="38" xfId="20" applyFont="1" applyBorder="1" applyAlignment="1">
      <alignment horizontal="center" vertical="center"/>
    </xf>
    <xf numFmtId="0" fontId="9" fillId="0" borderId="73" xfId="20" applyFont="1" applyBorder="1" applyAlignment="1">
      <alignment horizontal="center"/>
    </xf>
    <xf numFmtId="166" fontId="32" fillId="0" borderId="48" xfId="20" applyNumberFormat="1" applyFont="1" applyFill="1" applyBorder="1" applyAlignment="1">
      <alignment horizontal="right" vertical="center"/>
    </xf>
    <xf numFmtId="0" fontId="9" fillId="0" borderId="51" xfId="20" applyFont="1" applyFill="1" applyBorder="1" applyAlignment="1">
      <alignment horizontal="center"/>
    </xf>
    <xf numFmtId="0" fontId="9" fillId="0" borderId="0" xfId="20" applyFont="1" applyBorder="1" applyAlignment="1">
      <alignment horizontal="center" vertical="center"/>
    </xf>
    <xf numFmtId="0" fontId="31" fillId="0" borderId="31" xfId="20" applyFont="1" applyFill="1" applyBorder="1" applyProtection="1"/>
    <xf numFmtId="164" fontId="31" fillId="30" borderId="38" xfId="20" applyNumberFormat="1" applyFont="1" applyFill="1" applyBorder="1" applyAlignment="1">
      <alignment horizontal="center"/>
    </xf>
    <xf numFmtId="164" fontId="31" fillId="30" borderId="41" xfId="20" applyNumberFormat="1" applyFont="1" applyFill="1" applyBorder="1" applyAlignment="1">
      <alignment horizontal="center"/>
    </xf>
    <xf numFmtId="0" fontId="31" fillId="25" borderId="17" xfId="20" applyFont="1" applyFill="1" applyBorder="1" applyProtection="1"/>
    <xf numFmtId="3" fontId="3" fillId="29" borderId="21" xfId="0" applyNumberFormat="1" applyFont="1" applyFill="1" applyBorder="1" applyAlignment="1" applyProtection="1">
      <alignment vertical="center"/>
      <protection locked="0"/>
    </xf>
    <xf numFmtId="166" fontId="3" fillId="29" borderId="18" xfId="167" applyNumberFormat="1" applyFont="1" applyFill="1" applyBorder="1" applyAlignment="1" applyProtection="1">
      <alignment vertical="center"/>
      <protection locked="0"/>
    </xf>
    <xf numFmtId="166" fontId="3" fillId="36" borderId="21" xfId="167" applyNumberFormat="1" applyFont="1" applyFill="1" applyBorder="1" applyAlignment="1" applyProtection="1">
      <alignment vertical="center"/>
      <protection locked="0"/>
    </xf>
    <xf numFmtId="166" fontId="3" fillId="29" borderId="14" xfId="167" applyNumberFormat="1" applyFont="1" applyFill="1" applyBorder="1" applyAlignment="1" applyProtection="1">
      <alignment vertical="center"/>
      <protection locked="0"/>
    </xf>
    <xf numFmtId="166" fontId="3" fillId="36" borderId="13" xfId="167" applyNumberFormat="1" applyFont="1" applyFill="1" applyBorder="1" applyAlignment="1" applyProtection="1">
      <alignment vertical="center"/>
      <protection locked="0"/>
    </xf>
    <xf numFmtId="173" fontId="31" fillId="0" borderId="18" xfId="20" applyNumberFormat="1" applyFont="1" applyFill="1" applyBorder="1" applyProtection="1"/>
    <xf numFmtId="1" fontId="31" fillId="0" borderId="0" xfId="20" applyNumberFormat="1" applyFont="1" applyProtection="1"/>
    <xf numFmtId="1" fontId="31" fillId="0" borderId="0" xfId="20" applyNumberFormat="1" applyFont="1" applyAlignment="1" applyProtection="1">
      <alignment horizontal="center" vertical="center"/>
    </xf>
    <xf numFmtId="1" fontId="9" fillId="0" borderId="10" xfId="20" applyNumberFormat="1" applyFont="1" applyBorder="1" applyAlignment="1" applyProtection="1">
      <alignment horizontal="center"/>
    </xf>
    <xf numFmtId="1" fontId="9" fillId="0" borderId="0" xfId="20" applyNumberFormat="1" applyFont="1" applyBorder="1" applyAlignment="1" applyProtection="1">
      <alignment horizontal="center"/>
    </xf>
    <xf numFmtId="1" fontId="9" fillId="0" borderId="16" xfId="20" applyNumberFormat="1" applyFont="1" applyBorder="1" applyAlignment="1" applyProtection="1">
      <alignment horizontal="center" vertical="center"/>
    </xf>
    <xf numFmtId="1" fontId="9" fillId="0" borderId="32" xfId="20" applyNumberFormat="1" applyFont="1" applyFill="1" applyBorder="1" applyAlignment="1" applyProtection="1">
      <alignment horizontal="centerContinuous" vertical="center"/>
    </xf>
    <xf numFmtId="1" fontId="9" fillId="0" borderId="34" xfId="20" applyNumberFormat="1" applyFont="1" applyFill="1" applyBorder="1" applyAlignment="1" applyProtection="1">
      <alignment horizontal="centerContinuous" vertical="center"/>
    </xf>
    <xf numFmtId="1" fontId="31" fillId="0" borderId="0" xfId="20" applyNumberFormat="1" applyFont="1" applyFill="1" applyBorder="1" applyAlignment="1" applyProtection="1"/>
    <xf numFmtId="1" fontId="31" fillId="0" borderId="0" xfId="20" applyNumberFormat="1" applyFont="1" applyFill="1" applyBorder="1" applyProtection="1"/>
    <xf numFmtId="1" fontId="9" fillId="0" borderId="11" xfId="20" applyNumberFormat="1" applyFont="1" applyBorder="1" applyAlignment="1" applyProtection="1">
      <alignment horizontal="center" vertical="center"/>
    </xf>
    <xf numFmtId="1" fontId="9" fillId="0" borderId="18" xfId="20" applyNumberFormat="1" applyFont="1" applyBorder="1" applyAlignment="1" applyProtection="1">
      <alignment horizontal="center" vertical="center"/>
    </xf>
    <xf numFmtId="1" fontId="9" fillId="0" borderId="0" xfId="20" applyNumberFormat="1" applyFont="1" applyFill="1" applyBorder="1" applyAlignment="1" applyProtection="1">
      <alignment horizontal="center" vertical="center"/>
    </xf>
    <xf numFmtId="1" fontId="9" fillId="0" borderId="11" xfId="20" applyNumberFormat="1" applyFont="1" applyBorder="1" applyAlignment="1" applyProtection="1">
      <alignment horizontal="center"/>
    </xf>
    <xf numFmtId="1" fontId="9" fillId="0" borderId="18" xfId="20" applyNumberFormat="1" applyFont="1" applyBorder="1" applyAlignment="1" applyProtection="1">
      <alignment horizontal="center"/>
    </xf>
    <xf numFmtId="1" fontId="9" fillId="0" borderId="0" xfId="20" applyNumberFormat="1" applyFont="1" applyFill="1" applyBorder="1" applyAlignment="1" applyProtection="1">
      <alignment horizontal="center"/>
    </xf>
    <xf numFmtId="1" fontId="9" fillId="0" borderId="21" xfId="20" applyNumberFormat="1" applyFont="1" applyFill="1" applyBorder="1" applyAlignment="1" applyProtection="1">
      <alignment horizontal="center" vertical="center"/>
    </xf>
    <xf numFmtId="1" fontId="31" fillId="0" borderId="16" xfId="20" applyNumberFormat="1" applyFont="1" applyFill="1" applyBorder="1" applyAlignment="1" applyProtection="1">
      <alignment horizontal="center" vertical="center"/>
    </xf>
    <xf numFmtId="1" fontId="31" fillId="0" borderId="10" xfId="20" applyNumberFormat="1" applyFont="1" applyBorder="1" applyProtection="1"/>
    <xf numFmtId="1" fontId="31" fillId="0" borderId="0" xfId="20" applyNumberFormat="1" applyFont="1" applyBorder="1" applyProtection="1"/>
    <xf numFmtId="1" fontId="31" fillId="0" borderId="16" xfId="20" applyNumberFormat="1" applyFont="1" applyBorder="1" applyAlignment="1" applyProtection="1">
      <alignment horizontal="center" vertical="center"/>
    </xf>
    <xf numFmtId="1" fontId="9" fillId="0" borderId="38" xfId="20" applyNumberFormat="1" applyFont="1" applyBorder="1" applyAlignment="1" applyProtection="1">
      <alignment horizontal="center" vertical="center" wrapText="1"/>
    </xf>
    <xf numFmtId="1" fontId="9" fillId="0" borderId="39" xfId="20" applyNumberFormat="1" applyFont="1" applyBorder="1" applyAlignment="1" applyProtection="1">
      <alignment horizontal="center" vertical="center"/>
    </xf>
    <xf numFmtId="1" fontId="9" fillId="0" borderId="21" xfId="20" applyNumberFormat="1" applyFont="1" applyBorder="1" applyAlignment="1" applyProtection="1">
      <alignment horizontal="center" vertical="center"/>
    </xf>
    <xf numFmtId="1" fontId="31" fillId="0" borderId="10" xfId="20" applyNumberFormat="1" applyFont="1" applyFill="1" applyBorder="1" applyProtection="1"/>
    <xf numFmtId="1" fontId="9" fillId="0" borderId="11" xfId="20" applyNumberFormat="1" applyFont="1" applyBorder="1" applyAlignment="1" applyProtection="1">
      <alignment horizontal="center" vertical="center" wrapText="1"/>
    </xf>
    <xf numFmtId="1" fontId="9" fillId="0" borderId="21" xfId="20" applyNumberFormat="1" applyFont="1" applyBorder="1" applyAlignment="1" applyProtection="1">
      <alignment horizontal="center" vertical="center" wrapText="1"/>
    </xf>
    <xf numFmtId="1" fontId="9" fillId="0" borderId="38" xfId="20" applyNumberFormat="1" applyFont="1" applyFill="1" applyBorder="1" applyAlignment="1" applyProtection="1">
      <alignment horizontal="center" vertical="center" wrapText="1"/>
    </xf>
    <xf numFmtId="1" fontId="9" fillId="0" borderId="39" xfId="20" applyNumberFormat="1" applyFont="1" applyFill="1" applyBorder="1" applyAlignment="1" applyProtection="1">
      <alignment horizontal="center" vertical="center"/>
    </xf>
    <xf numFmtId="1" fontId="9" fillId="0" borderId="11" xfId="20" applyNumberFormat="1" applyFont="1" applyFill="1" applyBorder="1" applyAlignment="1" applyProtection="1">
      <alignment horizontal="center"/>
    </xf>
    <xf numFmtId="1" fontId="9" fillId="0" borderId="41" xfId="20" applyNumberFormat="1" applyFont="1" applyBorder="1" applyAlignment="1" applyProtection="1">
      <alignment horizontal="center" vertical="center" wrapText="1"/>
    </xf>
    <xf numFmtId="1" fontId="9" fillId="0" borderId="0" xfId="20" applyNumberFormat="1" applyFont="1" applyBorder="1" applyAlignment="1" applyProtection="1">
      <alignment horizontal="center" vertical="center" wrapText="1"/>
    </xf>
    <xf numFmtId="1" fontId="9" fillId="0" borderId="42" xfId="20" applyNumberFormat="1" applyFont="1" applyBorder="1" applyAlignment="1" applyProtection="1">
      <alignment horizontal="center" vertical="center"/>
    </xf>
    <xf numFmtId="1" fontId="9" fillId="0" borderId="0" xfId="20" applyNumberFormat="1" applyFont="1" applyBorder="1" applyAlignment="1" applyProtection="1">
      <alignment horizontal="center" vertical="center"/>
    </xf>
    <xf numFmtId="1" fontId="9" fillId="0" borderId="22" xfId="20" applyNumberFormat="1" applyFont="1" applyBorder="1" applyAlignment="1" applyProtection="1">
      <alignment horizontal="center"/>
    </xf>
    <xf numFmtId="1" fontId="31" fillId="0" borderId="45" xfId="20" applyNumberFormat="1" applyFont="1" applyBorder="1" applyProtection="1"/>
    <xf numFmtId="1" fontId="9" fillId="0" borderId="10" xfId="20" applyNumberFormat="1" applyFont="1" applyBorder="1" applyAlignment="1">
      <alignment horizontal="center"/>
    </xf>
    <xf numFmtId="1" fontId="9" fillId="0" borderId="18" xfId="20" applyNumberFormat="1" applyFont="1" applyBorder="1" applyAlignment="1">
      <alignment horizontal="center"/>
    </xf>
    <xf numFmtId="1" fontId="9" fillId="0" borderId="0" xfId="20" applyNumberFormat="1" applyFont="1" applyBorder="1" applyAlignment="1">
      <alignment horizontal="center"/>
    </xf>
    <xf numFmtId="1" fontId="31" fillId="0" borderId="10" xfId="20" applyNumberFormat="1" applyFont="1" applyFill="1" applyBorder="1"/>
    <xf numFmtId="1" fontId="31" fillId="0" borderId="0" xfId="20" applyNumberFormat="1" applyFont="1" applyFill="1" applyBorder="1"/>
    <xf numFmtId="1" fontId="31" fillId="0" borderId="10" xfId="20" applyNumberFormat="1" applyFont="1" applyBorder="1"/>
    <xf numFmtId="1" fontId="31" fillId="0" borderId="0" xfId="20" applyNumberFormat="1" applyFont="1" applyBorder="1" applyAlignment="1" applyProtection="1">
      <alignment horizontal="center" vertical="center"/>
    </xf>
    <xf numFmtId="1" fontId="9" fillId="0" borderId="16" xfId="20" applyNumberFormat="1" applyFont="1" applyFill="1" applyBorder="1" applyAlignment="1" applyProtection="1">
      <alignment horizontal="center" vertical="center"/>
    </xf>
    <xf numFmtId="1" fontId="31" fillId="25" borderId="10" xfId="20" applyNumberFormat="1" applyFont="1" applyFill="1" applyBorder="1" applyProtection="1"/>
    <xf numFmtId="1" fontId="31" fillId="25" borderId="0" xfId="20" applyNumberFormat="1" applyFont="1" applyFill="1" applyBorder="1" applyProtection="1"/>
    <xf numFmtId="1" fontId="9" fillId="25" borderId="0" xfId="20" applyNumberFormat="1" applyFont="1" applyFill="1" applyBorder="1" applyAlignment="1" applyProtection="1">
      <alignment horizontal="center"/>
    </xf>
    <xf numFmtId="1" fontId="9" fillId="25" borderId="16" xfId="20" applyNumberFormat="1" applyFont="1" applyFill="1" applyBorder="1" applyAlignment="1" applyProtection="1">
      <alignment horizontal="center" vertical="center"/>
    </xf>
    <xf numFmtId="1" fontId="31" fillId="0" borderId="0" xfId="20" applyNumberFormat="1" applyFont="1" applyBorder="1"/>
    <xf numFmtId="1" fontId="9" fillId="0" borderId="32" xfId="20" applyNumberFormat="1" applyFont="1" applyFill="1" applyBorder="1" applyAlignment="1" applyProtection="1">
      <alignment horizontal="centerContinuous" wrapText="1"/>
    </xf>
    <xf numFmtId="1" fontId="9" fillId="0" borderId="33" xfId="20" applyNumberFormat="1" applyFont="1" applyFill="1" applyBorder="1" applyAlignment="1" applyProtection="1">
      <alignment horizontal="centerContinuous" wrapText="1"/>
    </xf>
    <xf numFmtId="1" fontId="9" fillId="0" borderId="34" xfId="20" applyNumberFormat="1" applyFont="1" applyFill="1" applyBorder="1" applyAlignment="1" applyProtection="1">
      <alignment horizontal="centerContinuous" wrapText="1"/>
    </xf>
    <xf numFmtId="1" fontId="9" fillId="0" borderId="0" xfId="20" applyNumberFormat="1" applyFont="1" applyBorder="1" applyAlignment="1" applyProtection="1">
      <alignment horizontal="center" wrapText="1"/>
    </xf>
    <xf numFmtId="1" fontId="9" fillId="0" borderId="35" xfId="20" applyNumberFormat="1" applyFont="1" applyBorder="1" applyAlignment="1" applyProtection="1">
      <alignment horizontal="center" vertical="center" wrapText="1"/>
    </xf>
    <xf numFmtId="1" fontId="9" fillId="0" borderId="11" xfId="20" applyNumberFormat="1" applyFont="1" applyFill="1" applyBorder="1" applyAlignment="1" applyProtection="1">
      <alignment horizontal="center" wrapText="1"/>
    </xf>
    <xf numFmtId="1" fontId="9" fillId="0" borderId="18" xfId="20" applyNumberFormat="1" applyFont="1" applyFill="1" applyBorder="1" applyAlignment="1" applyProtection="1">
      <alignment horizontal="center" wrapText="1"/>
    </xf>
    <xf numFmtId="1" fontId="9" fillId="0" borderId="0" xfId="20" applyNumberFormat="1" applyFont="1" applyFill="1" applyBorder="1" applyAlignment="1" applyProtection="1">
      <alignment horizontal="center" wrapText="1"/>
    </xf>
    <xf numFmtId="1" fontId="9" fillId="0" borderId="44" xfId="20" applyNumberFormat="1" applyFont="1" applyBorder="1" applyAlignment="1" applyProtection="1">
      <alignment horizontal="center" vertical="center"/>
    </xf>
    <xf numFmtId="1" fontId="9" fillId="0" borderId="43" xfId="20" applyNumberFormat="1" applyFont="1" applyBorder="1" applyAlignment="1" applyProtection="1">
      <alignment vertical="center" wrapText="1"/>
    </xf>
    <xf numFmtId="1" fontId="9" fillId="0" borderId="43" xfId="20" applyNumberFormat="1" applyFont="1" applyBorder="1" applyAlignment="1" applyProtection="1">
      <alignment vertical="center"/>
    </xf>
    <xf numFmtId="1" fontId="35" fillId="0" borderId="0" xfId="20" applyNumberFormat="1" applyFont="1" applyBorder="1" applyProtection="1"/>
    <xf numFmtId="1" fontId="7" fillId="0" borderId="0" xfId="20" applyNumberFormat="1" applyFont="1" applyBorder="1" applyProtection="1"/>
    <xf numFmtId="1" fontId="9" fillId="0" borderId="18" xfId="20" applyNumberFormat="1" applyFont="1" applyBorder="1" applyAlignment="1" applyProtection="1">
      <alignment horizontal="center" vertical="distributed"/>
    </xf>
    <xf numFmtId="1" fontId="31" fillId="0" borderId="18" xfId="20" applyNumberFormat="1" applyFont="1" applyBorder="1" applyProtection="1"/>
    <xf numFmtId="1" fontId="8" fillId="0" borderId="18" xfId="20" applyNumberFormat="1" applyFont="1" applyBorder="1" applyProtection="1"/>
    <xf numFmtId="1" fontId="9" fillId="0" borderId="18" xfId="20" applyNumberFormat="1" applyFont="1" applyBorder="1" applyProtection="1"/>
    <xf numFmtId="1" fontId="9" fillId="0" borderId="0" xfId="20" applyNumberFormat="1" applyFont="1" applyBorder="1" applyProtection="1"/>
    <xf numFmtId="1" fontId="9" fillId="0" borderId="16" xfId="20" applyNumberFormat="1" applyFont="1" applyFill="1" applyBorder="1" applyAlignment="1" applyProtection="1">
      <alignment horizontal="center" vertical="center" wrapText="1"/>
    </xf>
    <xf numFmtId="173" fontId="31" fillId="0" borderId="18" xfId="30" applyNumberFormat="1" applyFont="1" applyBorder="1" applyProtection="1"/>
    <xf numFmtId="173" fontId="9" fillId="0" borderId="18" xfId="20" applyNumberFormat="1" applyFont="1" applyFill="1" applyBorder="1" applyProtection="1"/>
    <xf numFmtId="1" fontId="31" fillId="0" borderId="17" xfId="20" applyNumberFormat="1" applyFont="1" applyBorder="1" applyProtection="1"/>
    <xf numFmtId="1" fontId="31" fillId="0" borderId="17" xfId="20" applyNumberFormat="1" applyFont="1" applyBorder="1" applyAlignment="1" applyProtection="1">
      <alignment horizontal="center" vertical="center"/>
    </xf>
    <xf numFmtId="1" fontId="30" fillId="0" borderId="0" xfId="20" applyNumberFormat="1" applyFont="1" applyProtection="1"/>
    <xf numFmtId="1" fontId="30" fillId="0" borderId="0" xfId="20" applyNumberFormat="1" applyFont="1" applyBorder="1" applyAlignment="1" applyProtection="1"/>
    <xf numFmtId="1" fontId="9" fillId="0" borderId="35" xfId="20" applyNumberFormat="1" applyFont="1" applyFill="1" applyBorder="1" applyAlignment="1" applyProtection="1">
      <alignment horizontal="center" vertical="center" wrapText="1"/>
    </xf>
    <xf numFmtId="1" fontId="9" fillId="0" borderId="40" xfId="20" applyNumberFormat="1" applyFont="1" applyFill="1" applyBorder="1" applyAlignment="1" applyProtection="1">
      <alignment horizontal="center" vertical="center"/>
    </xf>
    <xf numFmtId="3" fontId="31" fillId="0" borderId="0" xfId="0" applyNumberFormat="1" applyFont="1" applyProtection="1"/>
    <xf numFmtId="3" fontId="31" fillId="0" borderId="19" xfId="0" applyNumberFormat="1" applyFont="1" applyBorder="1" applyProtection="1"/>
    <xf numFmtId="3" fontId="31" fillId="0" borderId="16" xfId="0" applyNumberFormat="1" applyFont="1" applyBorder="1" applyProtection="1"/>
    <xf numFmtId="3" fontId="9" fillId="0" borderId="16" xfId="0" applyNumberFormat="1" applyFont="1" applyFill="1" applyBorder="1" applyAlignment="1" applyProtection="1">
      <alignment horizontal="center" wrapText="1"/>
    </xf>
    <xf numFmtId="3" fontId="31" fillId="0" borderId="21" xfId="0" applyNumberFormat="1" applyFont="1" applyBorder="1" applyProtection="1"/>
    <xf numFmtId="3" fontId="31" fillId="0" borderId="56" xfId="0" applyNumberFormat="1" applyFont="1" applyBorder="1" applyProtection="1"/>
    <xf numFmtId="3" fontId="31" fillId="0" borderId="56" xfId="0" applyNumberFormat="1" applyFont="1" applyFill="1" applyBorder="1" applyProtection="1">
      <protection locked="0"/>
    </xf>
    <xf numFmtId="3" fontId="31" fillId="26" borderId="56" xfId="0" applyNumberFormat="1" applyFont="1" applyFill="1" applyBorder="1" applyProtection="1">
      <protection locked="0"/>
    </xf>
    <xf numFmtId="3" fontId="31" fillId="0" borderId="61" xfId="0" applyNumberFormat="1" applyFont="1" applyBorder="1" applyProtection="1"/>
    <xf numFmtId="3" fontId="31" fillId="0" borderId="50" xfId="0" applyNumberFormat="1" applyFont="1" applyBorder="1" applyProtection="1"/>
    <xf numFmtId="3" fontId="31" fillId="0" borderId="21" xfId="0" applyNumberFormat="1" applyFont="1" applyFill="1" applyBorder="1" applyAlignment="1" applyProtection="1">
      <alignment vertical="center"/>
      <protection locked="0"/>
    </xf>
    <xf numFmtId="3" fontId="31" fillId="26" borderId="21" xfId="0" applyNumberFormat="1" applyFont="1" applyFill="1" applyBorder="1" applyAlignment="1" applyProtection="1">
      <alignment vertical="center"/>
      <protection locked="0"/>
    </xf>
    <xf numFmtId="3" fontId="31" fillId="0" borderId="16" xfId="0" applyNumberFormat="1" applyFont="1" applyFill="1" applyBorder="1" applyAlignment="1" applyProtection="1">
      <alignment vertical="center"/>
      <protection locked="0"/>
    </xf>
    <xf numFmtId="3" fontId="7" fillId="25" borderId="58" xfId="0" applyNumberFormat="1" applyFont="1" applyFill="1" applyBorder="1"/>
    <xf numFmtId="3" fontId="31" fillId="0" borderId="53" xfId="0" applyNumberFormat="1" applyFont="1" applyBorder="1" applyProtection="1"/>
    <xf numFmtId="3" fontId="31" fillId="0" borderId="0" xfId="0" applyNumberFormat="1" applyFont="1" applyBorder="1" applyProtection="1"/>
    <xf numFmtId="3" fontId="31" fillId="0" borderId="28" xfId="0" applyNumberFormat="1" applyFont="1" applyFill="1" applyBorder="1" applyProtection="1"/>
    <xf numFmtId="3" fontId="31" fillId="29" borderId="21" xfId="0" applyNumberFormat="1" applyFont="1" applyFill="1" applyBorder="1" applyProtection="1">
      <protection locked="0"/>
    </xf>
    <xf numFmtId="3" fontId="31" fillId="0" borderId="13" xfId="0" applyNumberFormat="1" applyFont="1" applyFill="1" applyBorder="1" applyProtection="1"/>
    <xf numFmtId="0" fontId="8" fillId="0" borderId="62" xfId="0" applyFont="1" applyFill="1" applyBorder="1" applyAlignment="1" applyProtection="1">
      <alignment horizontal="left" wrapText="1"/>
    </xf>
    <xf numFmtId="0" fontId="8" fillId="0" borderId="11" xfId="0" applyFont="1" applyFill="1" applyBorder="1" applyAlignment="1" applyProtection="1">
      <alignment horizontal="left" wrapText="1"/>
    </xf>
    <xf numFmtId="0" fontId="8" fillId="0" borderId="12" xfId="0" applyFont="1" applyBorder="1" applyProtection="1"/>
    <xf numFmtId="3" fontId="31" fillId="0" borderId="18" xfId="33" applyNumberFormat="1" applyFont="1" applyFill="1" applyBorder="1" applyAlignment="1" applyProtection="1">
      <alignment vertical="center"/>
    </xf>
    <xf numFmtId="3" fontId="31" fillId="29" borderId="18" xfId="33" applyNumberFormat="1" applyFont="1" applyFill="1" applyBorder="1" applyAlignment="1" applyProtection="1">
      <alignment vertical="center"/>
      <protection locked="0"/>
    </xf>
    <xf numFmtId="3" fontId="31" fillId="0" borderId="21" xfId="33" applyNumberFormat="1" applyFont="1" applyFill="1" applyBorder="1" applyAlignment="1" applyProtection="1">
      <alignment vertical="center"/>
    </xf>
    <xf numFmtId="3" fontId="31" fillId="0" borderId="47" xfId="33" applyNumberFormat="1" applyFont="1" applyFill="1" applyBorder="1" applyAlignment="1" applyProtection="1">
      <alignment vertical="center"/>
    </xf>
    <xf numFmtId="3" fontId="9" fillId="0" borderId="67" xfId="19" applyNumberFormat="1" applyFont="1" applyFill="1" applyBorder="1" applyAlignment="1" applyProtection="1">
      <alignment horizontal="right" vertical="center"/>
    </xf>
    <xf numFmtId="3" fontId="31" fillId="0" borderId="13" xfId="33" applyNumberFormat="1" applyFont="1" applyFill="1" applyBorder="1" applyAlignment="1" applyProtection="1">
      <alignment vertical="center"/>
    </xf>
    <xf numFmtId="3" fontId="9" fillId="0" borderId="26" xfId="33" applyNumberFormat="1" applyFont="1" applyFill="1" applyBorder="1" applyAlignment="1" applyProtection="1">
      <alignment vertical="center" wrapText="1"/>
    </xf>
    <xf numFmtId="3" fontId="9" fillId="0" borderId="66" xfId="33" applyNumberFormat="1" applyFont="1" applyFill="1" applyBorder="1" applyAlignment="1" applyProtection="1">
      <alignment vertical="center" wrapText="1"/>
    </xf>
    <xf numFmtId="3" fontId="9" fillId="0" borderId="60" xfId="33" applyNumberFormat="1" applyFont="1" applyFill="1" applyBorder="1" applyAlignment="1" applyProtection="1">
      <alignment vertical="center"/>
    </xf>
    <xf numFmtId="3" fontId="9" fillId="0" borderId="26" xfId="33" applyNumberFormat="1" applyFont="1" applyFill="1" applyBorder="1" applyAlignment="1" applyProtection="1">
      <alignment vertical="center"/>
    </xf>
    <xf numFmtId="3" fontId="9" fillId="0" borderId="66" xfId="33" applyNumberFormat="1" applyFont="1" applyFill="1" applyBorder="1" applyAlignment="1" applyProtection="1">
      <alignment vertical="center"/>
    </xf>
    <xf numFmtId="3" fontId="31" fillId="0" borderId="60" xfId="33" applyNumberFormat="1" applyFont="1" applyFill="1" applyBorder="1" applyAlignment="1" applyProtection="1">
      <alignment vertical="center"/>
    </xf>
    <xf numFmtId="3" fontId="31" fillId="0" borderId="0" xfId="33" applyNumberFormat="1" applyFont="1" applyBorder="1" applyAlignment="1" applyProtection="1">
      <alignment vertical="center"/>
    </xf>
    <xf numFmtId="3" fontId="9" fillId="0" borderId="57" xfId="33" applyNumberFormat="1" applyFont="1" applyBorder="1" applyAlignment="1" applyProtection="1">
      <alignment horizontal="right" vertical="center"/>
    </xf>
    <xf numFmtId="3" fontId="9" fillId="0" borderId="57" xfId="33" applyNumberFormat="1" applyFont="1" applyBorder="1" applyAlignment="1" applyProtection="1">
      <alignment vertical="center"/>
    </xf>
    <xf numFmtId="3" fontId="31" fillId="0" borderId="0" xfId="33" applyNumberFormat="1" applyFont="1" applyAlignment="1" applyProtection="1">
      <alignment vertical="center"/>
    </xf>
    <xf numFmtId="3" fontId="9" fillId="0" borderId="69" xfId="33" applyNumberFormat="1" applyFont="1" applyBorder="1" applyAlignment="1" applyProtection="1">
      <alignment vertical="center"/>
    </xf>
    <xf numFmtId="3" fontId="31" fillId="0" borderId="0" xfId="20" applyNumberFormat="1" applyFont="1" applyBorder="1"/>
    <xf numFmtId="3" fontId="31" fillId="0" borderId="10" xfId="20" applyNumberFormat="1" applyFont="1" applyBorder="1"/>
    <xf numFmtId="3" fontId="31" fillId="25" borderId="0" xfId="20" applyNumberFormat="1" applyFont="1" applyFill="1" applyBorder="1"/>
    <xf numFmtId="3" fontId="9" fillId="0" borderId="11" xfId="20" applyNumberFormat="1" applyFont="1" applyBorder="1" applyAlignment="1" applyProtection="1">
      <alignment horizontal="center" wrapText="1"/>
    </xf>
    <xf numFmtId="3" fontId="9" fillId="0" borderId="18" xfId="20" applyNumberFormat="1" applyFont="1" applyBorder="1" applyAlignment="1" applyProtection="1">
      <alignment horizontal="center" wrapText="1"/>
    </xf>
    <xf numFmtId="3" fontId="31" fillId="26" borderId="11" xfId="20" applyNumberFormat="1" applyFont="1" applyFill="1" applyBorder="1" applyAlignment="1" applyProtection="1">
      <alignment horizontal="center"/>
      <protection locked="0"/>
    </xf>
    <xf numFmtId="3" fontId="9" fillId="0" borderId="21" xfId="20" applyNumberFormat="1" applyFont="1" applyFill="1" applyBorder="1" applyAlignment="1" applyProtection="1">
      <alignment horizontal="center" vertical="center"/>
    </xf>
    <xf numFmtId="3" fontId="31" fillId="0" borderId="11" xfId="20" applyNumberFormat="1" applyFont="1" applyFill="1" applyBorder="1" applyProtection="1"/>
    <xf numFmtId="3" fontId="31" fillId="0" borderId="18" xfId="20" applyNumberFormat="1" applyFont="1" applyFill="1" applyBorder="1" applyProtection="1"/>
    <xf numFmtId="3" fontId="31" fillId="0" borderId="22" xfId="20" applyNumberFormat="1" applyFont="1" applyFill="1" applyBorder="1" applyProtection="1"/>
    <xf numFmtId="3" fontId="9" fillId="0" borderId="11" xfId="20" applyNumberFormat="1" applyFont="1" applyBorder="1" applyAlignment="1" applyProtection="1">
      <alignment horizontal="center"/>
    </xf>
    <xf numFmtId="3" fontId="9" fillId="0" borderId="18" xfId="20" applyNumberFormat="1" applyFont="1" applyBorder="1" applyAlignment="1" applyProtection="1">
      <alignment horizontal="center"/>
    </xf>
    <xf numFmtId="3" fontId="9" fillId="0" borderId="22" xfId="20" applyNumberFormat="1" applyFont="1" applyBorder="1" applyAlignment="1" applyProtection="1">
      <alignment horizontal="center"/>
    </xf>
    <xf numFmtId="3" fontId="31" fillId="0" borderId="18" xfId="20" applyNumberFormat="1" applyFont="1" applyFill="1" applyBorder="1"/>
    <xf numFmtId="3" fontId="31" fillId="0" borderId="33" xfId="20" applyNumberFormat="1" applyFont="1" applyBorder="1"/>
    <xf numFmtId="3" fontId="31" fillId="0" borderId="47" xfId="20" applyNumberFormat="1" applyFont="1" applyFill="1" applyBorder="1"/>
    <xf numFmtId="3" fontId="31" fillId="0" borderId="48" xfId="20" applyNumberFormat="1" applyFont="1" applyFill="1" applyBorder="1"/>
    <xf numFmtId="3" fontId="31" fillId="0" borderId="24" xfId="20" applyNumberFormat="1" applyFont="1" applyFill="1" applyBorder="1"/>
    <xf numFmtId="166" fontId="31" fillId="27" borderId="11" xfId="20" applyNumberFormat="1" applyFont="1" applyFill="1" applyBorder="1" applyAlignment="1" applyProtection="1">
      <alignment horizontal="center"/>
      <protection locked="0"/>
    </xf>
    <xf numFmtId="166" fontId="31" fillId="27" borderId="38" xfId="20" applyNumberFormat="1" applyFont="1" applyFill="1" applyBorder="1" applyAlignment="1" applyProtection="1">
      <alignment horizontal="center"/>
      <protection locked="0"/>
    </xf>
    <xf numFmtId="3" fontId="31" fillId="27" borderId="11" xfId="20" applyNumberFormat="1" applyFont="1" applyFill="1" applyBorder="1" applyAlignment="1" applyProtection="1">
      <alignment horizontal="center"/>
      <protection locked="0"/>
    </xf>
    <xf numFmtId="3" fontId="31" fillId="27" borderId="18" xfId="20" applyNumberFormat="1" applyFont="1" applyFill="1" applyBorder="1" applyAlignment="1" applyProtection="1">
      <alignment horizontal="center"/>
      <protection locked="0"/>
    </xf>
    <xf numFmtId="3" fontId="32" fillId="27" borderId="11" xfId="20" applyNumberFormat="1" applyFont="1" applyFill="1" applyBorder="1" applyAlignment="1">
      <alignment horizontal="right" vertical="center"/>
    </xf>
    <xf numFmtId="3" fontId="32" fillId="27" borderId="34" xfId="20" applyNumberFormat="1" applyFont="1" applyFill="1" applyBorder="1" applyAlignment="1">
      <alignment horizontal="right" vertical="center"/>
    </xf>
    <xf numFmtId="3" fontId="31" fillId="27" borderId="11" xfId="20" applyNumberFormat="1" applyFont="1" applyFill="1" applyBorder="1" applyAlignment="1">
      <alignment horizontal="right" vertical="center"/>
    </xf>
    <xf numFmtId="3" fontId="31" fillId="27" borderId="34" xfId="20" applyNumberFormat="1" applyFont="1" applyFill="1" applyBorder="1" applyAlignment="1">
      <alignment horizontal="right" vertical="center"/>
    </xf>
    <xf numFmtId="3" fontId="31" fillId="27" borderId="18" xfId="20" applyNumberFormat="1" applyFont="1" applyFill="1" applyBorder="1" applyAlignment="1">
      <alignment horizontal="right" vertical="center"/>
    </xf>
    <xf numFmtId="3" fontId="31" fillId="27" borderId="11" xfId="20" applyNumberFormat="1" applyFont="1" applyFill="1" applyBorder="1"/>
    <xf numFmtId="3" fontId="31" fillId="27" borderId="34" xfId="20" applyNumberFormat="1" applyFont="1" applyFill="1" applyBorder="1"/>
    <xf numFmtId="3" fontId="31" fillId="27" borderId="18" xfId="20" applyNumberFormat="1" applyFont="1" applyFill="1" applyBorder="1"/>
    <xf numFmtId="3" fontId="32" fillId="27" borderId="18" xfId="20" applyNumberFormat="1" applyFont="1" applyFill="1" applyBorder="1" applyAlignment="1">
      <alignment horizontal="right" vertical="center"/>
    </xf>
    <xf numFmtId="3" fontId="32" fillId="27" borderId="11" xfId="20" applyNumberFormat="1" applyFont="1" applyFill="1" applyBorder="1" applyAlignment="1" applyProtection="1">
      <alignment horizontal="center"/>
      <protection locked="0"/>
    </xf>
    <xf numFmtId="3" fontId="32" fillId="27" borderId="18" xfId="20" applyNumberFormat="1" applyFont="1" applyFill="1" applyBorder="1" applyAlignment="1" applyProtection="1">
      <alignment horizontal="center"/>
      <protection locked="0"/>
    </xf>
    <xf numFmtId="0" fontId="9" fillId="0" borderId="48" xfId="0" applyFont="1" applyBorder="1" applyAlignment="1" applyProtection="1">
      <alignment horizontal="center" wrapText="1"/>
    </xf>
    <xf numFmtId="3" fontId="31" fillId="26" borderId="18" xfId="0" applyNumberFormat="1" applyFont="1" applyFill="1" applyBorder="1" applyProtection="1">
      <protection locked="0"/>
    </xf>
    <xf numFmtId="3" fontId="31" fillId="0" borderId="60" xfId="0" applyNumberFormat="1" applyFont="1" applyBorder="1" applyProtection="1"/>
    <xf numFmtId="3" fontId="31" fillId="0" borderId="17" xfId="0" applyNumberFormat="1" applyFont="1" applyBorder="1" applyProtection="1"/>
    <xf numFmtId="3" fontId="9" fillId="0" borderId="0" xfId="0" applyNumberFormat="1" applyFont="1" applyBorder="1" applyAlignment="1" applyProtection="1">
      <alignment horizontal="center"/>
    </xf>
    <xf numFmtId="3" fontId="9" fillId="0" borderId="0" xfId="0" applyNumberFormat="1" applyFont="1" applyBorder="1" applyAlignment="1" applyProtection="1">
      <alignment horizontal="center" vertical="center" wrapText="1"/>
    </xf>
    <xf numFmtId="3" fontId="9" fillId="0" borderId="48" xfId="0" applyNumberFormat="1" applyFont="1" applyBorder="1" applyAlignment="1" applyProtection="1">
      <alignment horizontal="center" wrapText="1"/>
    </xf>
    <xf numFmtId="0" fontId="8" fillId="0" borderId="37" xfId="20" applyFont="1" applyBorder="1" applyAlignment="1">
      <alignment wrapText="1"/>
    </xf>
    <xf numFmtId="0" fontId="8" fillId="0" borderId="37" xfId="20" applyFont="1" applyBorder="1"/>
    <xf numFmtId="0" fontId="48" fillId="0" borderId="0" xfId="308" applyFont="1" applyFill="1"/>
    <xf numFmtId="0" fontId="48" fillId="0" borderId="0" xfId="308" applyFont="1" applyFill="1" applyBorder="1"/>
    <xf numFmtId="0" fontId="49" fillId="0" borderId="0" xfId="308" applyFont="1" applyFill="1" applyBorder="1"/>
    <xf numFmtId="0" fontId="48" fillId="0" borderId="0" xfId="308" applyFont="1" applyBorder="1"/>
    <xf numFmtId="0" fontId="48" fillId="0" borderId="0" xfId="308" applyFont="1"/>
    <xf numFmtId="0" fontId="49" fillId="0" borderId="0" xfId="308" applyFont="1" applyFill="1" applyBorder="1" applyAlignment="1">
      <alignment horizontal="left" vertical="top" wrapText="1"/>
    </xf>
    <xf numFmtId="0" fontId="50" fillId="37" borderId="73" xfId="125" applyFont="1" applyFill="1" applyBorder="1" applyAlignment="1">
      <alignment vertical="center"/>
    </xf>
    <xf numFmtId="0" fontId="50" fillId="37" borderId="47" xfId="125" applyFont="1" applyFill="1" applyBorder="1" applyAlignment="1">
      <alignment vertical="center"/>
    </xf>
    <xf numFmtId="0" fontId="50" fillId="37" borderId="47" xfId="125" applyFont="1" applyFill="1" applyBorder="1" applyAlignment="1">
      <alignment vertical="center" wrapText="1"/>
    </xf>
    <xf numFmtId="0" fontId="50" fillId="37" borderId="51" xfId="125" applyFont="1" applyFill="1" applyBorder="1" applyAlignment="1">
      <alignment vertical="center" wrapText="1"/>
    </xf>
    <xf numFmtId="0" fontId="48" fillId="25" borderId="0" xfId="304" applyFont="1" applyFill="1" applyBorder="1" applyProtection="1"/>
    <xf numFmtId="0" fontId="58" fillId="25" borderId="0" xfId="304" applyFont="1" applyFill="1" applyBorder="1" applyAlignment="1" applyProtection="1">
      <alignment horizontal="left" vertical="center"/>
    </xf>
    <xf numFmtId="0" fontId="48" fillId="0" borderId="0" xfId="304" applyFont="1"/>
    <xf numFmtId="0" fontId="48" fillId="25" borderId="0" xfId="304" applyFont="1" applyFill="1" applyBorder="1" applyAlignment="1" applyProtection="1">
      <alignment horizontal="center"/>
    </xf>
    <xf numFmtId="0" fontId="61" fillId="25" borderId="0" xfId="304" applyFont="1" applyFill="1" applyBorder="1" applyAlignment="1" applyProtection="1"/>
    <xf numFmtId="0" fontId="58" fillId="25" borderId="0" xfId="304" applyFont="1" applyFill="1" applyBorder="1" applyAlignment="1" applyProtection="1">
      <alignment horizontal="left" wrapText="1"/>
    </xf>
    <xf numFmtId="0" fontId="62" fillId="25" borderId="0" xfId="304" applyFont="1" applyFill="1" applyBorder="1" applyAlignment="1" applyProtection="1">
      <alignment horizontal="left" vertical="center" wrapText="1"/>
    </xf>
    <xf numFmtId="0" fontId="63" fillId="25" borderId="18" xfId="304" applyFont="1" applyFill="1" applyBorder="1" applyAlignment="1" applyProtection="1">
      <alignment horizontal="left" vertical="center" wrapText="1"/>
    </xf>
    <xf numFmtId="0" fontId="63" fillId="25" borderId="18" xfId="304" applyFont="1" applyFill="1" applyBorder="1" applyAlignment="1">
      <alignment vertical="center"/>
    </xf>
    <xf numFmtId="0" fontId="63" fillId="25" borderId="18" xfId="22" applyFont="1" applyFill="1" applyBorder="1" applyAlignment="1" applyProtection="1">
      <alignment horizontal="left" vertical="center" wrapText="1"/>
    </xf>
    <xf numFmtId="0" fontId="63" fillId="25" borderId="18" xfId="22" applyFont="1" applyFill="1" applyBorder="1" applyAlignment="1" applyProtection="1">
      <alignment vertical="center" wrapText="1"/>
    </xf>
    <xf numFmtId="0" fontId="63" fillId="25" borderId="18" xfId="304" applyFont="1" applyFill="1" applyBorder="1" applyAlignment="1" applyProtection="1">
      <alignment vertical="center" wrapText="1"/>
    </xf>
    <xf numFmtId="0" fontId="63" fillId="25" borderId="22" xfId="304" applyFont="1" applyFill="1" applyBorder="1" applyAlignment="1" applyProtection="1">
      <alignment vertical="center" wrapText="1"/>
    </xf>
    <xf numFmtId="4" fontId="58" fillId="0" borderId="0" xfId="304" applyNumberFormat="1" applyFont="1" applyFill="1" applyBorder="1" applyAlignment="1" applyProtection="1">
      <alignment horizontal="center" vertical="center"/>
      <protection locked="0"/>
    </xf>
    <xf numFmtId="0" fontId="64" fillId="25" borderId="0" xfId="304" applyFont="1" applyFill="1" applyBorder="1" applyAlignment="1">
      <alignment vertical="center"/>
    </xf>
    <xf numFmtId="0" fontId="48" fillId="0" borderId="0" xfId="304" applyFont="1" applyAlignment="1">
      <alignment horizontal="left" vertical="center"/>
    </xf>
    <xf numFmtId="0" fontId="65" fillId="38" borderId="18" xfId="304" applyFont="1" applyFill="1" applyBorder="1" applyAlignment="1">
      <alignment horizontal="left" vertical="center"/>
    </xf>
    <xf numFmtId="0" fontId="48" fillId="39" borderId="75" xfId="304" applyFont="1" applyFill="1" applyBorder="1"/>
    <xf numFmtId="0" fontId="48" fillId="39" borderId="76" xfId="304" applyFont="1" applyFill="1" applyBorder="1"/>
    <xf numFmtId="0" fontId="48" fillId="39" borderId="77" xfId="304" applyFont="1" applyFill="1" applyBorder="1"/>
    <xf numFmtId="0" fontId="48" fillId="39" borderId="78" xfId="304" applyFont="1" applyFill="1" applyBorder="1"/>
    <xf numFmtId="0" fontId="48" fillId="39" borderId="79" xfId="304" applyFont="1" applyFill="1" applyBorder="1"/>
    <xf numFmtId="0" fontId="48" fillId="39" borderId="80" xfId="304" applyFont="1" applyFill="1" applyBorder="1"/>
    <xf numFmtId="0" fontId="66" fillId="39" borderId="81" xfId="304" applyFont="1" applyFill="1" applyBorder="1"/>
    <xf numFmtId="0" fontId="48" fillId="39" borderId="82" xfId="304" applyFont="1" applyFill="1" applyBorder="1"/>
    <xf numFmtId="0" fontId="48" fillId="39" borderId="83" xfId="304" applyFont="1" applyFill="1" applyBorder="1"/>
    <xf numFmtId="0" fontId="61" fillId="25" borderId="0" xfId="304" applyFont="1" applyFill="1" applyBorder="1" applyAlignment="1">
      <alignment vertical="center"/>
    </xf>
    <xf numFmtId="0" fontId="67" fillId="25" borderId="0" xfId="21" applyFont="1" applyFill="1" applyBorder="1" applyProtection="1"/>
    <xf numFmtId="0" fontId="67" fillId="25" borderId="0" xfId="21" applyFont="1" applyFill="1" applyBorder="1"/>
    <xf numFmtId="0" fontId="67" fillId="25" borderId="0" xfId="21" applyFont="1" applyFill="1" applyBorder="1" applyAlignment="1" applyProtection="1"/>
    <xf numFmtId="0" fontId="67" fillId="25" borderId="0" xfId="21" applyFont="1" applyFill="1"/>
    <xf numFmtId="0" fontId="63" fillId="25" borderId="0" xfId="304" applyFont="1" applyFill="1" applyBorder="1" applyAlignment="1">
      <alignment vertical="center"/>
    </xf>
    <xf numFmtId="0" fontId="64" fillId="25" borderId="0" xfId="0" applyFont="1" applyFill="1" applyBorder="1" applyAlignment="1">
      <alignment vertical="center"/>
    </xf>
    <xf numFmtId="0" fontId="63" fillId="40" borderId="18" xfId="304" applyNumberFormat="1" applyFont="1" applyFill="1" applyBorder="1" applyAlignment="1" applyProtection="1">
      <alignment horizontal="center" vertical="center" wrapText="1"/>
      <protection locked="0"/>
    </xf>
    <xf numFmtId="0" fontId="63" fillId="40" borderId="18" xfId="304" applyNumberFormat="1" applyFont="1" applyFill="1" applyBorder="1" applyAlignment="1" applyProtection="1">
      <alignment horizontal="center" vertical="center"/>
      <protection locked="0"/>
    </xf>
    <xf numFmtId="3" fontId="63" fillId="40" borderId="18" xfId="304" applyNumberFormat="1" applyFont="1" applyFill="1" applyBorder="1" applyAlignment="1" applyProtection="1">
      <alignment horizontal="center" vertical="center"/>
      <protection locked="0"/>
    </xf>
    <xf numFmtId="0" fontId="63" fillId="43" borderId="18" xfId="21" applyFont="1" applyFill="1" applyBorder="1" applyAlignment="1" applyProtection="1">
      <alignment vertical="center"/>
    </xf>
    <xf numFmtId="0" fontId="67" fillId="43" borderId="18" xfId="21" applyFont="1" applyFill="1" applyBorder="1" applyAlignment="1">
      <alignment vertical="center"/>
    </xf>
    <xf numFmtId="10" fontId="63" fillId="43" borderId="18" xfId="17" applyNumberFormat="1" applyFont="1" applyFill="1" applyBorder="1" applyAlignment="1">
      <alignment horizontal="right"/>
    </xf>
    <xf numFmtId="0" fontId="67" fillId="42" borderId="18" xfId="21" applyFont="1" applyFill="1" applyBorder="1" applyAlignment="1">
      <alignment vertical="center"/>
    </xf>
    <xf numFmtId="0" fontId="63" fillId="42" borderId="18" xfId="21" applyFont="1" applyFill="1" applyBorder="1" applyAlignment="1">
      <alignment vertical="center" wrapText="1"/>
    </xf>
    <xf numFmtId="0" fontId="67" fillId="42" borderId="18" xfId="21" applyFont="1" applyFill="1" applyBorder="1" applyAlignment="1" applyProtection="1">
      <alignment vertical="center"/>
    </xf>
    <xf numFmtId="0" fontId="48" fillId="42" borderId="43" xfId="308" applyFont="1" applyFill="1" applyBorder="1" applyAlignment="1"/>
    <xf numFmtId="0" fontId="48" fillId="42" borderId="0" xfId="308" applyFont="1" applyFill="1" applyBorder="1" applyAlignment="1"/>
    <xf numFmtId="0" fontId="52" fillId="42" borderId="0" xfId="0" applyFont="1" applyFill="1" applyBorder="1" applyAlignment="1">
      <alignment vertical="center"/>
    </xf>
    <xf numFmtId="0" fontId="49" fillId="42" borderId="0" xfId="308" applyFont="1" applyFill="1" applyBorder="1" applyAlignment="1">
      <alignment horizontal="left" vertical="top"/>
    </xf>
    <xf numFmtId="0" fontId="53" fillId="42" borderId="0" xfId="308" applyFont="1" applyFill="1" applyBorder="1" applyAlignment="1">
      <alignment horizontal="left" wrapText="1"/>
    </xf>
    <xf numFmtId="0" fontId="57" fillId="42" borderId="0" xfId="308" applyFont="1" applyFill="1" applyBorder="1" applyAlignment="1">
      <alignment horizontal="left" vertical="top"/>
    </xf>
    <xf numFmtId="0" fontId="55" fillId="42" borderId="0" xfId="308" applyFont="1" applyFill="1" applyBorder="1" applyAlignment="1">
      <alignment horizontal="left" vertical="top"/>
    </xf>
    <xf numFmtId="0" fontId="48" fillId="42" borderId="43" xfId="308" applyFont="1" applyFill="1" applyBorder="1"/>
    <xf numFmtId="0" fontId="48" fillId="42" borderId="25" xfId="308" applyFont="1" applyFill="1" applyBorder="1"/>
    <xf numFmtId="0" fontId="53" fillId="42" borderId="0" xfId="308" applyFont="1" applyFill="1" applyBorder="1"/>
    <xf numFmtId="0" fontId="48" fillId="42" borderId="0" xfId="308" applyFont="1" applyFill="1" applyBorder="1"/>
    <xf numFmtId="0" fontId="51" fillId="42" borderId="0" xfId="308" applyFont="1" applyFill="1" applyBorder="1" applyAlignment="1">
      <alignment horizontal="left" vertical="top"/>
    </xf>
    <xf numFmtId="0" fontId="53" fillId="42" borderId="0" xfId="308" applyFont="1" applyFill="1" applyBorder="1" applyAlignment="1">
      <alignment horizontal="left" vertical="top" wrapText="1"/>
    </xf>
    <xf numFmtId="0" fontId="56" fillId="42" borderId="0" xfId="308" applyFont="1" applyFill="1" applyBorder="1" applyAlignment="1">
      <alignment horizontal="left" vertical="top"/>
    </xf>
    <xf numFmtId="0" fontId="48" fillId="42" borderId="74" xfId="308" applyFont="1" applyFill="1" applyBorder="1"/>
    <xf numFmtId="0" fontId="48" fillId="42" borderId="49" xfId="308" applyFont="1" applyFill="1" applyBorder="1"/>
    <xf numFmtId="0" fontId="64" fillId="0" borderId="0" xfId="20" applyFont="1" applyProtection="1"/>
    <xf numFmtId="0" fontId="67" fillId="0" borderId="0" xfId="20" applyFont="1" applyProtection="1"/>
    <xf numFmtId="0" fontId="67" fillId="25" borderId="0" xfId="20" applyFont="1" applyFill="1" applyProtection="1"/>
    <xf numFmtId="1" fontId="67" fillId="0" borderId="0" xfId="20" applyNumberFormat="1" applyFont="1" applyProtection="1"/>
    <xf numFmtId="1" fontId="67" fillId="0" borderId="0" xfId="20" applyNumberFormat="1" applyFont="1" applyAlignment="1" applyProtection="1">
      <alignment horizontal="center" vertical="center"/>
    </xf>
    <xf numFmtId="0" fontId="67" fillId="0" borderId="15" xfId="20" applyFont="1" applyBorder="1" applyProtection="1"/>
    <xf numFmtId="0" fontId="63" fillId="25" borderId="54" xfId="20" applyFont="1" applyFill="1" applyBorder="1" applyAlignment="1" applyProtection="1">
      <alignment horizontal="center" vertical="center"/>
    </xf>
    <xf numFmtId="0" fontId="63" fillId="0" borderId="17" xfId="20" applyFont="1" applyFill="1" applyBorder="1" applyAlignment="1" applyProtection="1">
      <alignment horizontal="center" vertical="center"/>
    </xf>
    <xf numFmtId="0" fontId="67" fillId="0" borderId="0" xfId="20" applyFont="1" applyAlignment="1" applyProtection="1">
      <alignment vertical="center"/>
    </xf>
    <xf numFmtId="0" fontId="63" fillId="0" borderId="0" xfId="20" applyFont="1" applyAlignment="1" applyProtection="1">
      <alignment vertical="center"/>
    </xf>
    <xf numFmtId="0" fontId="67" fillId="0" borderId="0" xfId="20" applyFont="1" applyBorder="1" applyProtection="1"/>
    <xf numFmtId="0" fontId="67" fillId="0" borderId="10" xfId="20" applyFont="1" applyBorder="1" applyProtection="1">
      <protection locked="0"/>
    </xf>
    <xf numFmtId="0" fontId="67" fillId="0" borderId="0" xfId="20" applyFont="1" applyBorder="1" applyProtection="1">
      <protection locked="0"/>
    </xf>
    <xf numFmtId="0" fontId="67" fillId="25" borderId="10" xfId="20" applyFont="1" applyFill="1" applyBorder="1" applyProtection="1">
      <protection locked="0"/>
    </xf>
    <xf numFmtId="0" fontId="67" fillId="25" borderId="10" xfId="20" applyFont="1" applyFill="1" applyBorder="1" applyProtection="1"/>
    <xf numFmtId="0" fontId="67" fillId="0" borderId="0" xfId="20" applyFont="1" applyFill="1" applyBorder="1" applyProtection="1"/>
    <xf numFmtId="1" fontId="63" fillId="0" borderId="10" xfId="20" applyNumberFormat="1" applyFont="1" applyBorder="1" applyAlignment="1" applyProtection="1">
      <alignment horizontal="center"/>
    </xf>
    <xf numFmtId="1" fontId="63" fillId="0" borderId="0" xfId="20" applyNumberFormat="1" applyFont="1" applyBorder="1" applyAlignment="1" applyProtection="1">
      <alignment horizontal="center"/>
    </xf>
    <xf numFmtId="1" fontId="63" fillId="0" borderId="16" xfId="20" applyNumberFormat="1" applyFont="1" applyBorder="1" applyAlignment="1" applyProtection="1">
      <alignment horizontal="center" vertical="center"/>
    </xf>
    <xf numFmtId="0" fontId="63" fillId="0" borderId="32" xfId="20" applyFont="1" applyFill="1" applyBorder="1" applyAlignment="1" applyProtection="1">
      <alignment horizontal="centerContinuous" vertical="center"/>
      <protection locked="0"/>
    </xf>
    <xf numFmtId="0" fontId="67" fillId="0" borderId="33" xfId="20" applyFont="1" applyFill="1" applyBorder="1" applyAlignment="1" applyProtection="1">
      <alignment horizontal="centerContinuous"/>
      <protection locked="0"/>
    </xf>
    <xf numFmtId="0" fontId="67" fillId="0" borderId="34" xfId="20" applyFont="1" applyFill="1" applyBorder="1" applyAlignment="1" applyProtection="1">
      <alignment horizontal="centerContinuous"/>
      <protection locked="0"/>
    </xf>
    <xf numFmtId="0" fontId="67" fillId="25" borderId="10" xfId="20" applyFont="1" applyFill="1" applyBorder="1" applyAlignment="1" applyProtection="1">
      <protection locked="0"/>
    </xf>
    <xf numFmtId="0" fontId="67" fillId="25" borderId="10" xfId="20" applyFont="1" applyFill="1" applyBorder="1" applyAlignment="1" applyProtection="1"/>
    <xf numFmtId="1" fontId="63" fillId="0" borderId="32" xfId="20" applyNumberFormat="1" applyFont="1" applyFill="1" applyBorder="1" applyAlignment="1" applyProtection="1">
      <alignment horizontal="centerContinuous" vertical="center"/>
    </xf>
    <xf numFmtId="1" fontId="63" fillId="0" borderId="34" xfId="20" applyNumberFormat="1" applyFont="1" applyFill="1" applyBorder="1" applyAlignment="1" applyProtection="1">
      <alignment horizontal="centerContinuous" vertical="center"/>
    </xf>
    <xf numFmtId="1" fontId="67" fillId="0" borderId="0" xfId="20" applyNumberFormat="1" applyFont="1" applyFill="1" applyBorder="1" applyAlignment="1" applyProtection="1"/>
    <xf numFmtId="0" fontId="67" fillId="0" borderId="0" xfId="20" applyFont="1" applyFill="1" applyBorder="1" applyAlignment="1" applyProtection="1"/>
    <xf numFmtId="0" fontId="63" fillId="0" borderId="0" xfId="20" applyFont="1" applyFill="1" applyBorder="1" applyAlignment="1" applyProtection="1">
      <alignment vertical="center"/>
    </xf>
    <xf numFmtId="0" fontId="67" fillId="0" borderId="0" xfId="20" applyFont="1" applyAlignment="1" applyProtection="1"/>
    <xf numFmtId="0" fontId="63" fillId="0" borderId="0" xfId="20" applyFont="1" applyFill="1" applyBorder="1" applyAlignment="1" applyProtection="1">
      <alignment horizontal="centerContinuous" vertical="center"/>
      <protection locked="0"/>
    </xf>
    <xf numFmtId="0" fontId="63" fillId="0" borderId="22" xfId="20" applyFont="1" applyFill="1" applyBorder="1" applyAlignment="1" applyProtection="1">
      <alignment horizontal="centerContinuous" vertical="center"/>
      <protection locked="0"/>
    </xf>
    <xf numFmtId="0" fontId="63" fillId="0" borderId="0" xfId="20" applyFont="1" applyFill="1" applyBorder="1" applyAlignment="1" applyProtection="1">
      <alignment horizontal="center" vertical="center"/>
    </xf>
    <xf numFmtId="1" fontId="67" fillId="0" borderId="0" xfId="20" applyNumberFormat="1" applyFont="1" applyFill="1" applyBorder="1" applyProtection="1"/>
    <xf numFmtId="170" fontId="63" fillId="0" borderId="11" xfId="20" applyNumberFormat="1" applyFont="1" applyFill="1" applyBorder="1" applyAlignment="1" applyProtection="1">
      <alignment horizontal="centerContinuous" vertical="center"/>
      <protection locked="0"/>
    </xf>
    <xf numFmtId="170" fontId="63" fillId="0" borderId="18" xfId="20" applyNumberFormat="1" applyFont="1" applyFill="1" applyBorder="1" applyAlignment="1" applyProtection="1">
      <alignment horizontal="centerContinuous" vertical="center"/>
      <protection locked="0"/>
    </xf>
    <xf numFmtId="170" fontId="63" fillId="0" borderId="22" xfId="20" applyNumberFormat="1" applyFont="1" applyFill="1" applyBorder="1" applyAlignment="1" applyProtection="1">
      <alignment horizontal="centerContinuous" vertical="center"/>
      <protection locked="0"/>
    </xf>
    <xf numFmtId="171" fontId="63" fillId="0" borderId="0" xfId="20" applyNumberFormat="1" applyFont="1" applyFill="1" applyBorder="1" applyAlignment="1" applyProtection="1">
      <alignment horizontal="center" vertical="center"/>
    </xf>
    <xf numFmtId="1" fontId="63" fillId="0" borderId="11" xfId="20" applyNumberFormat="1" applyFont="1" applyBorder="1" applyAlignment="1" applyProtection="1">
      <alignment horizontal="center" vertical="center"/>
    </xf>
    <xf numFmtId="1" fontId="63" fillId="0" borderId="18" xfId="20" applyNumberFormat="1" applyFont="1" applyBorder="1" applyAlignment="1" applyProtection="1">
      <alignment horizontal="center" vertical="center"/>
    </xf>
    <xf numFmtId="1" fontId="63" fillId="0" borderId="0" xfId="20" applyNumberFormat="1" applyFont="1" applyFill="1" applyBorder="1" applyAlignment="1" applyProtection="1">
      <alignment horizontal="center" vertical="center"/>
    </xf>
    <xf numFmtId="170" fontId="63" fillId="0" borderId="0" xfId="20" applyNumberFormat="1" applyFont="1" applyFill="1" applyBorder="1" applyAlignment="1" applyProtection="1">
      <alignment horizontal="center" vertical="center"/>
    </xf>
    <xf numFmtId="0" fontId="63" fillId="0" borderId="11" xfId="20" applyFont="1" applyBorder="1" applyAlignment="1" applyProtection="1">
      <alignment horizontal="center" vertical="center"/>
      <protection locked="0"/>
    </xf>
    <xf numFmtId="0" fontId="63" fillId="0" borderId="18" xfId="20" applyFont="1" applyBorder="1" applyAlignment="1" applyProtection="1">
      <alignment horizontal="center" vertical="center"/>
      <protection locked="0"/>
    </xf>
    <xf numFmtId="0" fontId="67" fillId="0" borderId="0" xfId="20" applyFont="1" applyBorder="1" applyAlignment="1" applyProtection="1"/>
    <xf numFmtId="0" fontId="63" fillId="0" borderId="11" xfId="20" applyFont="1" applyBorder="1" applyAlignment="1" applyProtection="1">
      <alignment horizontal="center"/>
      <protection locked="0"/>
    </xf>
    <xf numFmtId="0" fontId="63" fillId="0" borderId="18" xfId="20" applyFont="1" applyBorder="1" applyAlignment="1" applyProtection="1">
      <alignment horizontal="center"/>
      <protection locked="0"/>
    </xf>
    <xf numFmtId="0" fontId="63" fillId="0" borderId="0" xfId="20" applyFont="1" applyFill="1" applyBorder="1" applyAlignment="1" applyProtection="1">
      <alignment horizontal="center"/>
    </xf>
    <xf numFmtId="1" fontId="63" fillId="0" borderId="11" xfId="20" applyNumberFormat="1" applyFont="1" applyBorder="1" applyAlignment="1" applyProtection="1">
      <alignment horizontal="center"/>
    </xf>
    <xf numFmtId="1" fontId="63" fillId="0" borderId="18" xfId="20" applyNumberFormat="1" applyFont="1" applyBorder="1" applyAlignment="1" applyProtection="1">
      <alignment horizontal="center"/>
    </xf>
    <xf numFmtId="1" fontId="63" fillId="0" borderId="0" xfId="20" applyNumberFormat="1" applyFont="1" applyFill="1" applyBorder="1" applyAlignment="1" applyProtection="1">
      <alignment horizontal="center"/>
    </xf>
    <xf numFmtId="1" fontId="63" fillId="0" borderId="21" xfId="20" applyNumberFormat="1" applyFont="1" applyFill="1" applyBorder="1" applyAlignment="1" applyProtection="1">
      <alignment horizontal="center" vertical="center"/>
    </xf>
    <xf numFmtId="164" fontId="67" fillId="40" borderId="11" xfId="20" applyNumberFormat="1" applyFont="1" applyFill="1" applyBorder="1" applyAlignment="1" applyProtection="1">
      <alignment horizontal="center"/>
      <protection locked="0"/>
    </xf>
    <xf numFmtId="164" fontId="67" fillId="40" borderId="18" xfId="20" applyNumberFormat="1" applyFont="1" applyFill="1" applyBorder="1" applyAlignment="1" applyProtection="1">
      <alignment horizontal="center"/>
      <protection locked="0"/>
    </xf>
    <xf numFmtId="3" fontId="70" fillId="41" borderId="11" xfId="20" applyNumberFormat="1" applyFont="1" applyFill="1" applyBorder="1" applyAlignment="1" applyProtection="1">
      <alignment horizontal="center"/>
      <protection locked="0"/>
    </xf>
    <xf numFmtId="3" fontId="70" fillId="41" borderId="18" xfId="20" applyNumberFormat="1" applyFont="1" applyFill="1" applyBorder="1" applyAlignment="1" applyProtection="1">
      <alignment horizontal="center"/>
      <protection locked="0"/>
    </xf>
    <xf numFmtId="2" fontId="63" fillId="0" borderId="0" xfId="20" applyNumberFormat="1" applyFont="1" applyFill="1" applyBorder="1" applyAlignment="1" applyProtection="1">
      <alignment horizontal="center"/>
    </xf>
    <xf numFmtId="3" fontId="67" fillId="43" borderId="11" xfId="20" applyNumberFormat="1" applyFont="1" applyFill="1" applyBorder="1" applyProtection="1"/>
    <xf numFmtId="3" fontId="67" fillId="43" borderId="18" xfId="20" applyNumberFormat="1" applyFont="1" applyFill="1" applyBorder="1" applyProtection="1"/>
    <xf numFmtId="3" fontId="63" fillId="43" borderId="21" xfId="20" applyNumberFormat="1" applyFont="1" applyFill="1" applyBorder="1" applyAlignment="1" applyProtection="1">
      <alignment horizontal="center" vertical="center"/>
    </xf>
    <xf numFmtId="1" fontId="67" fillId="0" borderId="16" xfId="20" applyNumberFormat="1" applyFont="1" applyFill="1" applyBorder="1" applyAlignment="1" applyProtection="1">
      <alignment horizontal="center" vertical="center"/>
    </xf>
    <xf numFmtId="168" fontId="63" fillId="0" borderId="0" xfId="20" applyNumberFormat="1" applyFont="1" applyFill="1" applyBorder="1" applyAlignment="1" applyProtection="1">
      <alignment horizontal="center" vertical="center"/>
    </xf>
    <xf numFmtId="2" fontId="63" fillId="0" borderId="0" xfId="20" applyNumberFormat="1" applyFont="1" applyFill="1" applyBorder="1" applyAlignment="1" applyProtection="1">
      <alignment horizontal="center" vertical="center"/>
    </xf>
    <xf numFmtId="0" fontId="63" fillId="0" borderId="10" xfId="20" applyFont="1" applyFill="1" applyBorder="1" applyAlignment="1" applyProtection="1">
      <alignment horizontal="center" vertical="center"/>
      <protection locked="0"/>
    </xf>
    <xf numFmtId="2" fontId="63" fillId="0" borderId="0" xfId="20" applyNumberFormat="1" applyFont="1" applyFill="1" applyBorder="1" applyAlignment="1" applyProtection="1">
      <alignment horizontal="center" vertical="center"/>
      <protection locked="0"/>
    </xf>
    <xf numFmtId="0" fontId="63" fillId="0" borderId="0" xfId="20" applyFont="1" applyFill="1" applyBorder="1" applyAlignment="1" applyProtection="1">
      <alignment horizontal="center" vertical="center"/>
      <protection locked="0"/>
    </xf>
    <xf numFmtId="1" fontId="67" fillId="0" borderId="10" xfId="20" applyNumberFormat="1" applyFont="1" applyBorder="1" applyProtection="1"/>
    <xf numFmtId="1" fontId="67" fillId="0" borderId="0" xfId="20" applyNumberFormat="1" applyFont="1" applyBorder="1" applyProtection="1"/>
    <xf numFmtId="1" fontId="67" fillId="0" borderId="16" xfId="20" applyNumberFormat="1" applyFont="1" applyBorder="1" applyAlignment="1" applyProtection="1">
      <alignment horizontal="center" vertical="center"/>
    </xf>
    <xf numFmtId="0" fontId="67" fillId="0" borderId="0" xfId="20" applyFont="1" applyFill="1" applyBorder="1" applyProtection="1">
      <protection locked="0"/>
    </xf>
    <xf numFmtId="1" fontId="63" fillId="0" borderId="38" xfId="20" applyNumberFormat="1" applyFont="1" applyBorder="1" applyAlignment="1" applyProtection="1">
      <alignment horizontal="center" vertical="center" wrapText="1"/>
    </xf>
    <xf numFmtId="4" fontId="63" fillId="0" borderId="11" xfId="20" applyNumberFormat="1" applyFont="1" applyFill="1" applyBorder="1" applyAlignment="1" applyProtection="1">
      <alignment horizontal="center" vertical="center"/>
      <protection locked="0"/>
    </xf>
    <xf numFmtId="4" fontId="63" fillId="0" borderId="18" xfId="20" applyNumberFormat="1" applyFont="1" applyFill="1" applyBorder="1" applyAlignment="1" applyProtection="1">
      <alignment horizontal="center" vertical="center"/>
      <protection locked="0"/>
    </xf>
    <xf numFmtId="1" fontId="63" fillId="0" borderId="39" xfId="20" applyNumberFormat="1" applyFont="1" applyBorder="1" applyAlignment="1" applyProtection="1">
      <alignment horizontal="center" vertical="center"/>
    </xf>
    <xf numFmtId="0" fontId="63" fillId="0" borderId="0" xfId="20" applyFont="1" applyBorder="1" applyAlignment="1" applyProtection="1">
      <alignment horizontal="center" vertical="center"/>
    </xf>
    <xf numFmtId="1" fontId="63" fillId="0" borderId="21" xfId="20" applyNumberFormat="1" applyFont="1" applyBorder="1" applyAlignment="1" applyProtection="1">
      <alignment horizontal="center" vertical="center"/>
    </xf>
    <xf numFmtId="0" fontId="63" fillId="0" borderId="0" xfId="20" applyFont="1" applyBorder="1" applyAlignment="1" applyProtection="1">
      <alignment horizontal="center"/>
    </xf>
    <xf numFmtId="0" fontId="67" fillId="0" borderId="0" xfId="20" applyFont="1" applyFill="1" applyBorder="1" applyAlignment="1" applyProtection="1">
      <alignment horizontal="center" vertical="center"/>
      <protection locked="0"/>
    </xf>
    <xf numFmtId="4" fontId="67" fillId="0" borderId="0" xfId="20" applyNumberFormat="1" applyFont="1" applyFill="1" applyBorder="1" applyProtection="1"/>
    <xf numFmtId="0" fontId="67" fillId="0" borderId="10" xfId="20" applyFont="1" applyFill="1" applyBorder="1" applyProtection="1">
      <protection locked="0"/>
    </xf>
    <xf numFmtId="1" fontId="67" fillId="0" borderId="10" xfId="20" applyNumberFormat="1" applyFont="1" applyFill="1" applyBorder="1" applyProtection="1"/>
    <xf numFmtId="1" fontId="63" fillId="0" borderId="21" xfId="20" applyNumberFormat="1" applyFont="1" applyBorder="1" applyAlignment="1" applyProtection="1">
      <alignment horizontal="center" vertical="center" wrapText="1"/>
    </xf>
    <xf numFmtId="0" fontId="67" fillId="0" borderId="10" xfId="20" applyFont="1" applyBorder="1" applyAlignment="1" applyProtection="1">
      <protection locked="0"/>
    </xf>
    <xf numFmtId="0" fontId="67" fillId="0" borderId="0" xfId="20" applyFont="1" applyBorder="1" applyAlignment="1" applyProtection="1">
      <protection locked="0"/>
    </xf>
    <xf numFmtId="0" fontId="67" fillId="0" borderId="10" xfId="20" applyFont="1" applyFill="1" applyBorder="1" applyAlignment="1" applyProtection="1">
      <protection locked="0"/>
    </xf>
    <xf numFmtId="0" fontId="67" fillId="0" borderId="0" xfId="20" applyFont="1" applyFill="1" applyBorder="1" applyAlignment="1" applyProtection="1">
      <protection locked="0"/>
    </xf>
    <xf numFmtId="0" fontId="70" fillId="0" borderId="10" xfId="20" applyFont="1" applyFill="1" applyBorder="1" applyAlignment="1" applyProtection="1">
      <alignment vertical="center"/>
      <protection locked="0"/>
    </xf>
    <xf numFmtId="4" fontId="70" fillId="41" borderId="18" xfId="20" applyNumberFormat="1" applyFont="1" applyFill="1" applyBorder="1" applyAlignment="1" applyProtection="1">
      <alignment horizontal="center"/>
      <protection locked="0"/>
    </xf>
    <xf numFmtId="1" fontId="63" fillId="0" borderId="38" xfId="20" applyNumberFormat="1" applyFont="1" applyFill="1" applyBorder="1" applyAlignment="1" applyProtection="1">
      <alignment horizontal="center" vertical="center" wrapText="1"/>
    </xf>
    <xf numFmtId="0" fontId="67" fillId="0" borderId="0" xfId="20" applyFont="1" applyFill="1" applyProtection="1"/>
    <xf numFmtId="0" fontId="67" fillId="0" borderId="0" xfId="20" applyFont="1" applyFill="1" applyAlignment="1" applyProtection="1"/>
    <xf numFmtId="0" fontId="63" fillId="0" borderId="11" xfId="20" applyFont="1" applyFill="1" applyBorder="1" applyAlignment="1" applyProtection="1">
      <alignment horizontal="center" vertical="center"/>
      <protection locked="0"/>
    </xf>
    <xf numFmtId="0" fontId="63" fillId="0" borderId="18" xfId="20" applyFont="1" applyFill="1" applyBorder="1" applyAlignment="1" applyProtection="1">
      <alignment horizontal="center" vertical="center"/>
      <protection locked="0"/>
    </xf>
    <xf numFmtId="1" fontId="63" fillId="0" borderId="39" xfId="20" applyNumberFormat="1" applyFont="1" applyFill="1" applyBorder="1" applyAlignment="1" applyProtection="1">
      <alignment horizontal="center" vertical="center"/>
    </xf>
    <xf numFmtId="0" fontId="63" fillId="0" borderId="11" xfId="20" applyFont="1" applyFill="1" applyBorder="1" applyAlignment="1" applyProtection="1">
      <alignment horizontal="center"/>
      <protection locked="0"/>
    </xf>
    <xf numFmtId="0" fontId="63" fillId="0" borderId="18" xfId="20" applyFont="1" applyFill="1" applyBorder="1" applyAlignment="1" applyProtection="1">
      <alignment horizontal="center"/>
      <protection locked="0"/>
    </xf>
    <xf numFmtId="1" fontId="63" fillId="0" borderId="11" xfId="20" applyNumberFormat="1" applyFont="1" applyFill="1" applyBorder="1" applyAlignment="1" applyProtection="1">
      <alignment horizontal="center"/>
    </xf>
    <xf numFmtId="3" fontId="67" fillId="41" borderId="11" xfId="20" applyNumberFormat="1" applyFont="1" applyFill="1" applyBorder="1" applyAlignment="1" applyProtection="1">
      <alignment horizontal="center"/>
      <protection locked="0"/>
    </xf>
    <xf numFmtId="0" fontId="63" fillId="0" borderId="32" xfId="20" applyFont="1" applyFill="1" applyBorder="1" applyAlignment="1" applyProtection="1">
      <alignment horizontal="right" vertical="center"/>
      <protection locked="0"/>
    </xf>
    <xf numFmtId="0" fontId="63" fillId="0" borderId="33" xfId="20" applyFont="1" applyFill="1" applyBorder="1" applyAlignment="1" applyProtection="1">
      <alignment horizontal="center" vertical="center"/>
      <protection locked="0"/>
    </xf>
    <xf numFmtId="0" fontId="67" fillId="0" borderId="34" xfId="20" applyFont="1" applyFill="1" applyBorder="1" applyAlignment="1" applyProtection="1">
      <protection locked="0"/>
    </xf>
    <xf numFmtId="0" fontId="63" fillId="0" borderId="0" xfId="20" applyFont="1" applyBorder="1" applyAlignment="1" applyProtection="1">
      <alignment horizontal="center"/>
      <protection locked="0"/>
    </xf>
    <xf numFmtId="0" fontId="63" fillId="0" borderId="0" xfId="20" applyFont="1" applyFill="1" applyBorder="1" applyAlignment="1" applyProtection="1">
      <alignment vertical="center" wrapText="1"/>
    </xf>
    <xf numFmtId="1" fontId="63" fillId="0" borderId="42" xfId="20" applyNumberFormat="1" applyFont="1" applyBorder="1" applyAlignment="1" applyProtection="1">
      <alignment horizontal="center" vertical="center"/>
    </xf>
    <xf numFmtId="1" fontId="63" fillId="0" borderId="0" xfId="20" applyNumberFormat="1" applyFont="1" applyBorder="1" applyAlignment="1" applyProtection="1">
      <alignment horizontal="center" vertical="center"/>
    </xf>
    <xf numFmtId="1" fontId="63" fillId="0" borderId="22" xfId="20" applyNumberFormat="1" applyFont="1" applyBorder="1" applyAlignment="1" applyProtection="1">
      <alignment horizontal="center"/>
    </xf>
    <xf numFmtId="3" fontId="67" fillId="41" borderId="18" xfId="20" applyNumberFormat="1" applyFont="1" applyFill="1" applyBorder="1" applyAlignment="1" applyProtection="1">
      <alignment horizontal="center"/>
      <protection locked="0"/>
    </xf>
    <xf numFmtId="0" fontId="67" fillId="0" borderId="43" xfId="20" applyFont="1" applyBorder="1" applyProtection="1">
      <protection locked="0"/>
    </xf>
    <xf numFmtId="3" fontId="67" fillId="43" borderId="22" xfId="20" applyNumberFormat="1" applyFont="1" applyFill="1" applyBorder="1" applyProtection="1"/>
    <xf numFmtId="1" fontId="67" fillId="0" borderId="45" xfId="20" applyNumberFormat="1" applyFont="1" applyBorder="1" applyProtection="1"/>
    <xf numFmtId="0" fontId="63" fillId="0" borderId="32" xfId="20" applyFont="1" applyFill="1" applyBorder="1" applyAlignment="1" applyProtection="1">
      <alignment vertical="center"/>
      <protection locked="0"/>
    </xf>
    <xf numFmtId="0" fontId="63" fillId="0" borderId="32" xfId="20" applyFont="1" applyFill="1" applyBorder="1" applyAlignment="1" applyProtection="1">
      <alignment horizontal="center" vertical="center"/>
      <protection locked="0"/>
    </xf>
    <xf numFmtId="0" fontId="63" fillId="0" borderId="34" xfId="20" applyFont="1" applyFill="1" applyBorder="1" applyAlignment="1" applyProtection="1">
      <alignment vertical="center"/>
      <protection locked="0"/>
    </xf>
    <xf numFmtId="166" fontId="71" fillId="0" borderId="11" xfId="20" applyNumberFormat="1" applyFont="1" applyFill="1" applyBorder="1" applyAlignment="1" applyProtection="1">
      <alignment horizontal="centerContinuous" vertical="center"/>
      <protection locked="0"/>
    </xf>
    <xf numFmtId="166" fontId="71" fillId="0" borderId="18" xfId="20" applyNumberFormat="1" applyFont="1" applyFill="1" applyBorder="1" applyAlignment="1" applyProtection="1">
      <alignment horizontal="centerContinuous" vertical="center"/>
      <protection locked="0"/>
    </xf>
    <xf numFmtId="0" fontId="63" fillId="0" borderId="0" xfId="20" applyFont="1" applyBorder="1" applyAlignment="1" applyProtection="1">
      <alignment vertical="center" wrapText="1"/>
    </xf>
    <xf numFmtId="0" fontId="63" fillId="0" borderId="0" xfId="20" applyFont="1" applyBorder="1" applyAlignment="1" applyProtection="1">
      <alignment vertical="center"/>
    </xf>
    <xf numFmtId="0" fontId="63" fillId="0" borderId="23" xfId="20" applyFont="1" applyBorder="1" applyAlignment="1" applyProtection="1">
      <alignment horizontal="center"/>
      <protection locked="0"/>
    </xf>
    <xf numFmtId="0" fontId="63" fillId="0" borderId="73" xfId="20" applyFont="1" applyBorder="1" applyAlignment="1" applyProtection="1">
      <alignment horizontal="center"/>
      <protection locked="0"/>
    </xf>
    <xf numFmtId="164" fontId="67" fillId="0" borderId="10" xfId="20" applyNumberFormat="1" applyFont="1" applyFill="1" applyBorder="1" applyAlignment="1" applyProtection="1">
      <alignment horizontal="center"/>
      <protection locked="0"/>
    </xf>
    <xf numFmtId="164" fontId="67" fillId="0" borderId="0" xfId="20" applyNumberFormat="1" applyFont="1" applyFill="1" applyBorder="1" applyAlignment="1" applyProtection="1">
      <alignment horizontal="center"/>
      <protection locked="0"/>
    </xf>
    <xf numFmtId="166" fontId="70" fillId="0" borderId="0" xfId="20" applyNumberFormat="1" applyFont="1" applyFill="1" applyBorder="1" applyAlignment="1" applyProtection="1">
      <alignment horizontal="right" vertical="center"/>
      <protection locked="0"/>
    </xf>
    <xf numFmtId="3" fontId="70" fillId="41" borderId="18" xfId="20" applyNumberFormat="1" applyFont="1" applyFill="1" applyBorder="1" applyAlignment="1" applyProtection="1">
      <alignment horizontal="right" vertical="center"/>
      <protection locked="0"/>
    </xf>
    <xf numFmtId="1" fontId="63" fillId="0" borderId="16" xfId="20" applyNumberFormat="1" applyFont="1" applyFill="1" applyBorder="1" applyAlignment="1" applyProtection="1">
      <alignment horizontal="center" vertical="center"/>
    </xf>
    <xf numFmtId="3" fontId="67" fillId="0" borderId="0" xfId="20" applyNumberFormat="1" applyFont="1" applyBorder="1" applyProtection="1">
      <protection locked="0"/>
    </xf>
    <xf numFmtId="3" fontId="67" fillId="0" borderId="33" xfId="20" applyNumberFormat="1" applyFont="1" applyFill="1" applyBorder="1" applyProtection="1"/>
    <xf numFmtId="1" fontId="63" fillId="0" borderId="35" xfId="20" applyNumberFormat="1" applyFont="1" applyFill="1" applyBorder="1" applyAlignment="1" applyProtection="1">
      <alignment horizontal="center"/>
    </xf>
    <xf numFmtId="1" fontId="63" fillId="0" borderId="44" xfId="20" applyNumberFormat="1" applyFont="1" applyFill="1" applyBorder="1" applyAlignment="1" applyProtection="1">
      <alignment horizontal="center" vertical="center" wrapText="1"/>
    </xf>
    <xf numFmtId="1" fontId="63" fillId="0" borderId="40" xfId="20" applyNumberFormat="1" applyFont="1" applyBorder="1" applyAlignment="1" applyProtection="1">
      <alignment horizontal="center" vertical="center"/>
    </xf>
    <xf numFmtId="3" fontId="67" fillId="0" borderId="0" xfId="20" applyNumberFormat="1" applyFont="1" applyFill="1" applyBorder="1" applyProtection="1"/>
    <xf numFmtId="3" fontId="67" fillId="0" borderId="47" xfId="20" applyNumberFormat="1" applyFont="1" applyFill="1" applyBorder="1" applyProtection="1"/>
    <xf numFmtId="3" fontId="67" fillId="0" borderId="48" xfId="20" applyNumberFormat="1" applyFont="1" applyFill="1" applyBorder="1" applyProtection="1"/>
    <xf numFmtId="0" fontId="67" fillId="0" borderId="16" xfId="20" applyFont="1" applyFill="1" applyBorder="1" applyProtection="1">
      <protection locked="0"/>
    </xf>
    <xf numFmtId="0" fontId="67" fillId="25" borderId="0" xfId="20" applyFont="1" applyFill="1" applyBorder="1" applyProtection="1">
      <protection locked="0"/>
    </xf>
    <xf numFmtId="3" fontId="67" fillId="43" borderId="42" xfId="20" applyNumberFormat="1" applyFont="1" applyFill="1" applyBorder="1" applyProtection="1"/>
    <xf numFmtId="0" fontId="67" fillId="0" borderId="16" xfId="20" applyFont="1" applyBorder="1" applyProtection="1">
      <protection locked="0"/>
    </xf>
    <xf numFmtId="166" fontId="70" fillId="0" borderId="0" xfId="20" applyNumberFormat="1" applyFont="1" applyFill="1" applyBorder="1" applyAlignment="1" applyProtection="1">
      <alignment horizontal="center"/>
      <protection locked="0"/>
    </xf>
    <xf numFmtId="0" fontId="63" fillId="0" borderId="33" xfId="20" applyFont="1" applyFill="1" applyBorder="1" applyAlignment="1" applyProtection="1">
      <alignment vertical="center"/>
      <protection locked="0"/>
    </xf>
    <xf numFmtId="0" fontId="63" fillId="25" borderId="10" xfId="20" applyFont="1" applyFill="1" applyBorder="1" applyAlignment="1" applyProtection="1">
      <alignment vertical="center"/>
      <protection locked="0"/>
    </xf>
    <xf numFmtId="166" fontId="71" fillId="25" borderId="10" xfId="20" applyNumberFormat="1" applyFont="1" applyFill="1" applyBorder="1" applyAlignment="1">
      <alignment horizontal="centerContinuous" vertical="center"/>
    </xf>
    <xf numFmtId="0" fontId="63" fillId="0" borderId="23" xfId="20" applyFont="1" applyFill="1" applyBorder="1" applyAlignment="1" applyProtection="1">
      <alignment horizontal="centerContinuous" vertical="distributed" wrapText="1"/>
      <protection locked="0"/>
    </xf>
    <xf numFmtId="0" fontId="63" fillId="0" borderId="25" xfId="20" applyFont="1" applyFill="1" applyBorder="1" applyAlignment="1" applyProtection="1">
      <alignment horizontal="centerContinuous" vertical="distributed" wrapText="1"/>
      <protection locked="0"/>
    </xf>
    <xf numFmtId="0" fontId="63" fillId="25" borderId="10" xfId="20" applyFont="1" applyFill="1" applyBorder="1" applyAlignment="1" applyProtection="1">
      <alignment horizontal="centerContinuous" vertical="center"/>
      <protection locked="0"/>
    </xf>
    <xf numFmtId="0" fontId="63" fillId="25" borderId="10" xfId="20" applyFont="1" applyFill="1" applyBorder="1" applyAlignment="1">
      <alignment horizontal="center" vertical="center"/>
    </xf>
    <xf numFmtId="0" fontId="63" fillId="0" borderId="32" xfId="20" applyFont="1" applyFill="1" applyBorder="1" applyAlignment="1" applyProtection="1">
      <alignment horizontal="center" vertical="distributed" wrapText="1"/>
      <protection locked="0"/>
    </xf>
    <xf numFmtId="0" fontId="63" fillId="0" borderId="22" xfId="20" applyFont="1" applyFill="1" applyBorder="1" applyAlignment="1" applyProtection="1">
      <alignment horizontal="center" vertical="distributed" wrapText="1"/>
      <protection locked="0"/>
    </xf>
    <xf numFmtId="0" fontId="63" fillId="25" borderId="10" xfId="20" applyFont="1" applyFill="1" applyBorder="1" applyAlignment="1" applyProtection="1">
      <alignment horizontal="center" vertical="distributed" wrapText="1"/>
      <protection locked="0"/>
    </xf>
    <xf numFmtId="0" fontId="63" fillId="0" borderId="18" xfId="20" applyFont="1" applyFill="1" applyBorder="1" applyAlignment="1" applyProtection="1">
      <alignment horizontal="center" vertical="distributed" wrapText="1"/>
      <protection locked="0"/>
    </xf>
    <xf numFmtId="0" fontId="63" fillId="25" borderId="10" xfId="20" applyFont="1" applyFill="1" applyBorder="1" applyAlignment="1" applyProtection="1">
      <alignment horizontal="center" vertical="distributed" wrapText="1"/>
    </xf>
    <xf numFmtId="0" fontId="63" fillId="0" borderId="39" xfId="20" applyFont="1" applyFill="1" applyBorder="1" applyAlignment="1" applyProtection="1">
      <alignment horizontal="center"/>
      <protection locked="0"/>
    </xf>
    <xf numFmtId="0" fontId="63" fillId="25" borderId="10" xfId="20" applyFont="1" applyFill="1" applyBorder="1" applyAlignment="1" applyProtection="1">
      <alignment horizontal="center"/>
      <protection locked="0"/>
    </xf>
    <xf numFmtId="0" fontId="63" fillId="0" borderId="32" xfId="20" applyFont="1" applyBorder="1" applyAlignment="1" applyProtection="1">
      <alignment horizontal="center"/>
      <protection locked="0"/>
    </xf>
    <xf numFmtId="0" fontId="63" fillId="25" borderId="10" xfId="20" applyFont="1" applyFill="1" applyBorder="1" applyAlignment="1">
      <alignment horizontal="center"/>
    </xf>
    <xf numFmtId="164" fontId="67" fillId="40" borderId="34" xfId="20" applyNumberFormat="1" applyFont="1" applyFill="1" applyBorder="1" applyAlignment="1" applyProtection="1">
      <alignment horizontal="center"/>
      <protection locked="0"/>
    </xf>
    <xf numFmtId="164" fontId="67" fillId="25" borderId="10" xfId="20" applyNumberFormat="1" applyFont="1" applyFill="1" applyBorder="1" applyAlignment="1" applyProtection="1">
      <alignment horizontal="center"/>
      <protection locked="0"/>
    </xf>
    <xf numFmtId="3" fontId="70" fillId="41" borderId="11" xfId="20" applyNumberFormat="1" applyFont="1" applyFill="1" applyBorder="1" applyAlignment="1" applyProtection="1">
      <alignment horizontal="right" vertical="center"/>
      <protection locked="0"/>
    </xf>
    <xf numFmtId="3" fontId="70" fillId="41" borderId="34" xfId="20" applyNumberFormat="1" applyFont="1" applyFill="1" applyBorder="1" applyAlignment="1" applyProtection="1">
      <alignment horizontal="right" vertical="center"/>
      <protection locked="0"/>
    </xf>
    <xf numFmtId="166" fontId="70" fillId="25" borderId="10" xfId="20" applyNumberFormat="1" applyFont="1" applyFill="1" applyBorder="1" applyAlignment="1">
      <alignment horizontal="right" vertical="center"/>
    </xf>
    <xf numFmtId="164" fontId="67" fillId="40" borderId="32" xfId="20" applyNumberFormat="1" applyFont="1" applyFill="1" applyBorder="1" applyAlignment="1" applyProtection="1">
      <alignment horizontal="center"/>
      <protection locked="0"/>
    </xf>
    <xf numFmtId="164" fontId="67" fillId="40" borderId="22" xfId="20" applyNumberFormat="1" applyFont="1" applyFill="1" applyBorder="1" applyAlignment="1" applyProtection="1">
      <alignment horizontal="center"/>
      <protection locked="0"/>
    </xf>
    <xf numFmtId="0" fontId="67" fillId="25" borderId="0" xfId="20" applyFont="1" applyFill="1" applyBorder="1" applyProtection="1"/>
    <xf numFmtId="3" fontId="67" fillId="41" borderId="11" xfId="20" applyNumberFormat="1" applyFont="1" applyFill="1" applyBorder="1" applyAlignment="1" applyProtection="1">
      <alignment horizontal="right" vertical="center"/>
      <protection locked="0"/>
    </xf>
    <xf numFmtId="3" fontId="67" fillId="41" borderId="34" xfId="20" applyNumberFormat="1" applyFont="1" applyFill="1" applyBorder="1" applyAlignment="1" applyProtection="1">
      <alignment horizontal="right" vertical="center"/>
      <protection locked="0"/>
    </xf>
    <xf numFmtId="3" fontId="67" fillId="41" borderId="18" xfId="20" applyNumberFormat="1" applyFont="1" applyFill="1" applyBorder="1" applyAlignment="1" applyProtection="1">
      <alignment horizontal="right" vertical="center"/>
      <protection locked="0"/>
    </xf>
    <xf numFmtId="166" fontId="67" fillId="25" borderId="10" xfId="20" applyNumberFormat="1" applyFont="1" applyFill="1" applyBorder="1" applyAlignment="1">
      <alignment horizontal="right" vertical="center"/>
    </xf>
    <xf numFmtId="1" fontId="67" fillId="25" borderId="10" xfId="20" applyNumberFormat="1" applyFont="1" applyFill="1" applyBorder="1" applyProtection="1"/>
    <xf numFmtId="1" fontId="67" fillId="25" borderId="0" xfId="20" applyNumberFormat="1" applyFont="1" applyFill="1" applyBorder="1" applyProtection="1"/>
    <xf numFmtId="1" fontId="63" fillId="25" borderId="0" xfId="20" applyNumberFormat="1" applyFont="1" applyFill="1" applyBorder="1" applyAlignment="1" applyProtection="1">
      <alignment horizontal="center"/>
    </xf>
    <xf numFmtId="1" fontId="63" fillId="25" borderId="16" xfId="20" applyNumberFormat="1" applyFont="1" applyFill="1" applyBorder="1" applyAlignment="1" applyProtection="1">
      <alignment horizontal="center" vertical="center"/>
    </xf>
    <xf numFmtId="0" fontId="63" fillId="25" borderId="0" xfId="20" applyFont="1" applyFill="1" applyBorder="1" applyAlignment="1" applyProtection="1">
      <alignment horizontal="center"/>
    </xf>
    <xf numFmtId="0" fontId="63" fillId="25" borderId="0" xfId="20" applyFont="1" applyFill="1" applyBorder="1" applyAlignment="1" applyProtection="1">
      <alignment vertical="center" wrapText="1"/>
    </xf>
    <xf numFmtId="164" fontId="67" fillId="40" borderId="21" xfId="20" applyNumberFormat="1" applyFont="1" applyFill="1" applyBorder="1" applyAlignment="1" applyProtection="1">
      <alignment horizontal="center"/>
      <protection locked="0"/>
    </xf>
    <xf numFmtId="164" fontId="67" fillId="25" borderId="0" xfId="20" applyNumberFormat="1" applyFont="1" applyFill="1" applyBorder="1" applyAlignment="1" applyProtection="1">
      <alignment horizontal="center"/>
      <protection locked="0"/>
    </xf>
    <xf numFmtId="3" fontId="67" fillId="41" borderId="11" xfId="20" applyNumberFormat="1" applyFont="1" applyFill="1" applyBorder="1" applyProtection="1">
      <protection locked="0"/>
    </xf>
    <xf numFmtId="3" fontId="67" fillId="41" borderId="34" xfId="20" applyNumberFormat="1" applyFont="1" applyFill="1" applyBorder="1" applyProtection="1">
      <protection locked="0"/>
    </xf>
    <xf numFmtId="3" fontId="67" fillId="41" borderId="18" xfId="20" applyNumberFormat="1" applyFont="1" applyFill="1" applyBorder="1" applyProtection="1">
      <protection locked="0"/>
    </xf>
    <xf numFmtId="0" fontId="67" fillId="25" borderId="10" xfId="20" applyFont="1" applyFill="1" applyBorder="1"/>
    <xf numFmtId="0" fontId="67" fillId="0" borderId="46" xfId="20" applyFont="1" applyBorder="1" applyProtection="1">
      <protection locked="0"/>
    </xf>
    <xf numFmtId="0" fontId="67" fillId="0" borderId="40" xfId="20" applyFont="1" applyBorder="1" applyProtection="1">
      <protection locked="0"/>
    </xf>
    <xf numFmtId="3" fontId="67" fillId="0" borderId="10" xfId="20" applyNumberFormat="1" applyFont="1" applyBorder="1" applyProtection="1">
      <protection locked="0"/>
    </xf>
    <xf numFmtId="3" fontId="67" fillId="25" borderId="0" xfId="20" applyNumberFormat="1" applyFont="1" applyFill="1" applyBorder="1" applyProtection="1">
      <protection locked="0"/>
    </xf>
    <xf numFmtId="3" fontId="67" fillId="0" borderId="33" xfId="20" applyNumberFormat="1" applyFont="1" applyBorder="1" applyProtection="1"/>
    <xf numFmtId="1" fontId="67" fillId="0" borderId="46" xfId="20" applyNumberFormat="1" applyFont="1" applyBorder="1" applyProtection="1"/>
    <xf numFmtId="0" fontId="72" fillId="0" borderId="0" xfId="23" applyFont="1" applyFill="1" applyBorder="1" applyProtection="1"/>
    <xf numFmtId="0" fontId="73" fillId="0" borderId="0" xfId="23" applyFont="1" applyFill="1" applyBorder="1" applyProtection="1"/>
    <xf numFmtId="0" fontId="74" fillId="25" borderId="0" xfId="23" applyFont="1" applyFill="1" applyBorder="1" applyAlignment="1" applyProtection="1">
      <alignment horizontal="left" vertical="center" wrapText="1"/>
    </xf>
    <xf numFmtId="0" fontId="75" fillId="0" borderId="0" xfId="20" applyFont="1" applyBorder="1" applyProtection="1"/>
    <xf numFmtId="1" fontId="75" fillId="0" borderId="0" xfId="20" applyNumberFormat="1" applyFont="1" applyBorder="1" applyProtection="1"/>
    <xf numFmtId="1" fontId="61" fillId="0" borderId="0" xfId="20" applyNumberFormat="1" applyFont="1" applyBorder="1" applyProtection="1"/>
    <xf numFmtId="1" fontId="67" fillId="0" borderId="0" xfId="20" applyNumberFormat="1" applyFont="1" applyBorder="1" applyAlignment="1" applyProtection="1"/>
    <xf numFmtId="1" fontId="63" fillId="0" borderId="18" xfId="20" applyNumberFormat="1" applyFont="1" applyBorder="1" applyAlignment="1" applyProtection="1">
      <alignment horizontal="center" vertical="distributed"/>
    </xf>
    <xf numFmtId="0" fontId="73" fillId="0" borderId="0" xfId="23" applyFont="1" applyFill="1" applyBorder="1" applyAlignment="1" applyProtection="1">
      <alignment horizontal="left" vertical="center" wrapText="1"/>
    </xf>
    <xf numFmtId="0" fontId="72" fillId="0" borderId="0" xfId="20" applyFont="1" applyProtection="1"/>
    <xf numFmtId="1" fontId="67" fillId="0" borderId="18" xfId="20" applyNumberFormat="1" applyFont="1" applyBorder="1" applyProtection="1"/>
    <xf numFmtId="173" fontId="67" fillId="43" borderId="18" xfId="30" applyNumberFormat="1" applyFont="1" applyFill="1" applyBorder="1" applyProtection="1"/>
    <xf numFmtId="1" fontId="67" fillId="0" borderId="18" xfId="20" applyNumberFormat="1" applyFont="1" applyBorder="1" applyAlignment="1" applyProtection="1">
      <alignment wrapText="1"/>
    </xf>
    <xf numFmtId="173" fontId="63" fillId="43" borderId="18" xfId="20" applyNumberFormat="1" applyFont="1" applyFill="1" applyBorder="1" applyProtection="1"/>
    <xf numFmtId="1" fontId="63" fillId="0" borderId="18" xfId="20" applyNumberFormat="1" applyFont="1" applyBorder="1" applyProtection="1"/>
    <xf numFmtId="0" fontId="53" fillId="42" borderId="0" xfId="308" applyFont="1" applyFill="1" applyBorder="1" applyAlignment="1">
      <alignment horizontal="left" vertical="top" wrapText="1"/>
    </xf>
    <xf numFmtId="0" fontId="53" fillId="42" borderId="0" xfId="308" applyFont="1" applyFill="1" applyBorder="1" applyAlignment="1">
      <alignment horizontal="left"/>
    </xf>
    <xf numFmtId="0" fontId="61" fillId="25" borderId="0" xfId="304" applyFont="1" applyFill="1" applyBorder="1" applyAlignment="1" applyProtection="1">
      <alignment horizontal="center" wrapText="1"/>
    </xf>
    <xf numFmtId="167" fontId="76" fillId="25" borderId="0" xfId="21" applyNumberFormat="1" applyFont="1" applyFill="1" applyBorder="1" applyAlignment="1">
      <alignment vertical="center" wrapText="1"/>
    </xf>
    <xf numFmtId="0" fontId="61" fillId="25" borderId="0" xfId="304" applyFont="1" applyFill="1" applyBorder="1" applyAlignment="1">
      <alignment horizontal="right" vertical="center"/>
    </xf>
    <xf numFmtId="0" fontId="63" fillId="25" borderId="0" xfId="21" applyFont="1" applyFill="1" applyBorder="1" applyAlignment="1">
      <alignment horizontal="right"/>
    </xf>
    <xf numFmtId="0" fontId="73" fillId="0" borderId="0" xfId="23" applyFont="1" applyFill="1" applyBorder="1" applyAlignment="1" applyProtection="1">
      <alignment horizontal="left" vertical="center" wrapText="1"/>
    </xf>
    <xf numFmtId="0" fontId="78" fillId="0" borderId="0" xfId="20" applyFont="1" applyFill="1" applyBorder="1" applyProtection="1"/>
    <xf numFmtId="0" fontId="78" fillId="0" borderId="10" xfId="20" applyFont="1" applyFill="1" applyBorder="1" applyProtection="1">
      <protection locked="0"/>
    </xf>
    <xf numFmtId="0" fontId="78" fillId="0" borderId="0" xfId="20" applyFont="1" applyBorder="1" applyProtection="1">
      <protection locked="0"/>
    </xf>
    <xf numFmtId="0" fontId="78" fillId="0" borderId="0" xfId="20" applyFont="1" applyBorder="1" applyProtection="1"/>
    <xf numFmtId="0" fontId="78" fillId="25" borderId="10" xfId="20" applyFont="1" applyFill="1" applyBorder="1" applyProtection="1"/>
    <xf numFmtId="1" fontId="78" fillId="0" borderId="0" xfId="20" applyNumberFormat="1" applyFont="1" applyFill="1" applyBorder="1" applyProtection="1"/>
    <xf numFmtId="0" fontId="78" fillId="0" borderId="0" xfId="20" applyFont="1" applyFill="1" applyProtection="1"/>
    <xf numFmtId="4" fontId="78" fillId="0" borderId="0" xfId="20" applyNumberFormat="1" applyFont="1" applyFill="1" applyBorder="1" applyProtection="1"/>
    <xf numFmtId="0" fontId="78" fillId="0" borderId="10" xfId="20" applyFont="1" applyBorder="1" applyProtection="1">
      <protection locked="0"/>
    </xf>
    <xf numFmtId="0" fontId="78" fillId="0" borderId="0" xfId="20" applyFont="1" applyProtection="1"/>
    <xf numFmtId="1" fontId="78" fillId="0" borderId="16" xfId="20" applyNumberFormat="1" applyFont="1" applyFill="1" applyBorder="1" applyAlignment="1" applyProtection="1">
      <alignment horizontal="center" vertical="center"/>
    </xf>
    <xf numFmtId="0" fontId="78" fillId="0" borderId="15" xfId="20" applyFont="1" applyBorder="1" applyProtection="1"/>
    <xf numFmtId="0" fontId="78" fillId="0" borderId="55" xfId="20" applyFont="1" applyBorder="1" applyProtection="1">
      <protection locked="0"/>
    </xf>
    <xf numFmtId="0" fontId="78" fillId="0" borderId="15" xfId="20" applyFont="1" applyBorder="1" applyProtection="1">
      <protection locked="0"/>
    </xf>
    <xf numFmtId="1" fontId="78" fillId="0" borderId="15" xfId="20" applyNumberFormat="1" applyFont="1" applyFill="1" applyBorder="1" applyProtection="1"/>
    <xf numFmtId="1" fontId="78" fillId="0" borderId="53" xfId="20" applyNumberFormat="1" applyFont="1" applyFill="1" applyBorder="1" applyAlignment="1" applyProtection="1">
      <alignment horizontal="center" vertical="center"/>
    </xf>
    <xf numFmtId="0" fontId="67" fillId="0" borderId="39" xfId="20" applyFont="1" applyBorder="1" applyAlignment="1" applyProtection="1"/>
    <xf numFmtId="1" fontId="63" fillId="0" borderId="23" xfId="20" applyNumberFormat="1" applyFont="1" applyBorder="1" applyAlignment="1" applyProtection="1">
      <alignment horizontal="center" vertical="center" wrapText="1"/>
    </xf>
    <xf numFmtId="0" fontId="67" fillId="40" borderId="31" xfId="20" applyFont="1" applyFill="1" applyBorder="1" applyAlignment="1" applyProtection="1">
      <alignment horizontal="left" vertical="center"/>
      <protection locked="0"/>
    </xf>
    <xf numFmtId="0" fontId="67" fillId="40" borderId="52" xfId="20" applyFont="1" applyFill="1" applyBorder="1" applyAlignment="1" applyProtection="1">
      <alignment horizontal="left" vertical="center"/>
      <protection locked="0"/>
    </xf>
    <xf numFmtId="164" fontId="78" fillId="0" borderId="15" xfId="20" applyNumberFormat="1" applyFont="1" applyFill="1" applyBorder="1" applyAlignment="1" applyProtection="1">
      <alignment horizontal="center"/>
      <protection locked="0"/>
    </xf>
    <xf numFmtId="3" fontId="78" fillId="0" borderId="15" xfId="20" applyNumberFormat="1" applyFont="1" applyFill="1" applyBorder="1" applyAlignment="1" applyProtection="1">
      <alignment horizontal="center"/>
      <protection locked="0"/>
    </xf>
    <xf numFmtId="0" fontId="67" fillId="0" borderId="53" xfId="20" applyFont="1" applyBorder="1" applyProtection="1">
      <protection locked="0"/>
    </xf>
    <xf numFmtId="1" fontId="77" fillId="0" borderId="16" xfId="20" applyNumberFormat="1" applyFont="1" applyBorder="1" applyAlignment="1" applyProtection="1">
      <alignment horizontal="center" vertical="center" wrapText="1"/>
    </xf>
    <xf numFmtId="1" fontId="63" fillId="0" borderId="0" xfId="20" applyNumberFormat="1" applyFont="1" applyBorder="1" applyAlignment="1" applyProtection="1">
      <alignment horizontal="center" vertical="center" wrapText="1"/>
    </xf>
    <xf numFmtId="1" fontId="63" fillId="0" borderId="41" xfId="20" applyNumberFormat="1" applyFont="1" applyBorder="1" applyAlignment="1" applyProtection="1">
      <alignment horizontal="center" vertical="center" wrapText="1"/>
    </xf>
    <xf numFmtId="1" fontId="63" fillId="0" borderId="35" xfId="20" applyNumberFormat="1" applyFont="1" applyBorder="1" applyAlignment="1" applyProtection="1">
      <alignment horizontal="center" vertical="center" wrapText="1"/>
    </xf>
    <xf numFmtId="1" fontId="67" fillId="0" borderId="0" xfId="20" applyNumberFormat="1" applyFont="1" applyBorder="1" applyAlignment="1" applyProtection="1">
      <alignment horizontal="center" vertical="center"/>
    </xf>
    <xf numFmtId="1" fontId="63" fillId="0" borderId="16" xfId="20" applyNumberFormat="1" applyFont="1" applyFill="1" applyBorder="1" applyAlignment="1" applyProtection="1">
      <alignment horizontal="center" vertical="center" wrapText="1"/>
    </xf>
    <xf numFmtId="1" fontId="63" fillId="0" borderId="44" xfId="20" applyNumberFormat="1" applyFont="1" applyBorder="1" applyAlignment="1" applyProtection="1">
      <alignment horizontal="center" vertical="center" wrapText="1"/>
    </xf>
    <xf numFmtId="166" fontId="63" fillId="0" borderId="11" xfId="0" applyNumberFormat="1" applyFont="1" applyBorder="1" applyAlignment="1" applyProtection="1">
      <alignment horizontal="center" vertical="center" wrapText="1"/>
    </xf>
    <xf numFmtId="166" fontId="67" fillId="0" borderId="10" xfId="0" applyNumberFormat="1" applyFont="1" applyBorder="1" applyAlignment="1" applyProtection="1">
      <alignment vertical="center"/>
    </xf>
    <xf numFmtId="164" fontId="67" fillId="32" borderId="11" xfId="0" applyNumberFormat="1" applyFont="1" applyFill="1" applyBorder="1" applyAlignment="1" applyProtection="1">
      <alignment vertical="center"/>
      <protection locked="0"/>
    </xf>
    <xf numFmtId="164" fontId="67" fillId="32" borderId="11" xfId="0" applyNumberFormat="1" applyFont="1" applyFill="1" applyBorder="1" applyAlignment="1" applyProtection="1">
      <alignment horizontal="right" vertical="center"/>
      <protection locked="0"/>
    </xf>
    <xf numFmtId="164" fontId="67" fillId="32" borderId="18" xfId="0" applyNumberFormat="1" applyFont="1" applyFill="1" applyBorder="1" applyAlignment="1" applyProtection="1">
      <alignment horizontal="right" vertical="center"/>
      <protection locked="0"/>
    </xf>
    <xf numFmtId="164" fontId="67" fillId="32" borderId="18" xfId="0" applyNumberFormat="1" applyFont="1" applyFill="1" applyBorder="1" applyAlignment="1" applyProtection="1">
      <alignment vertical="center"/>
      <protection locked="0"/>
    </xf>
    <xf numFmtId="166" fontId="67" fillId="41" borderId="42" xfId="0" applyNumberFormat="1" applyFont="1" applyFill="1" applyBorder="1" applyAlignment="1" applyProtection="1">
      <alignment vertical="center"/>
      <protection locked="0"/>
    </xf>
    <xf numFmtId="166" fontId="67" fillId="43" borderId="11" xfId="0" applyNumberFormat="1" applyFont="1" applyFill="1" applyBorder="1" applyAlignment="1" applyProtection="1">
      <alignment horizontal="right" vertical="center"/>
    </xf>
    <xf numFmtId="164" fontId="67" fillId="32" borderId="12" xfId="0" applyNumberFormat="1" applyFont="1" applyFill="1" applyBorder="1" applyAlignment="1" applyProtection="1">
      <alignment vertical="center"/>
      <protection locked="0"/>
    </xf>
    <xf numFmtId="3" fontId="67" fillId="0" borderId="39" xfId="20" applyNumberFormat="1" applyFont="1" applyFill="1" applyBorder="1" applyAlignment="1" applyProtection="1">
      <alignment horizontal="center"/>
      <protection locked="0"/>
    </xf>
    <xf numFmtId="0" fontId="78" fillId="0" borderId="85" xfId="20" applyFont="1" applyBorder="1" applyProtection="1"/>
    <xf numFmtId="0" fontId="78" fillId="25" borderId="15" xfId="20" applyFont="1" applyFill="1" applyBorder="1" applyProtection="1"/>
    <xf numFmtId="0" fontId="78" fillId="0" borderId="16" xfId="20" applyFont="1" applyFill="1" applyBorder="1" applyProtection="1"/>
    <xf numFmtId="0" fontId="78" fillId="0" borderId="16" xfId="20" applyFont="1" applyBorder="1" applyProtection="1"/>
    <xf numFmtId="0" fontId="63" fillId="0" borderId="45" xfId="20" applyFont="1" applyFill="1" applyBorder="1" applyAlignment="1" applyProtection="1">
      <alignment horizontal="center"/>
      <protection locked="0"/>
    </xf>
    <xf numFmtId="166" fontId="70" fillId="0" borderId="10" xfId="20" applyNumberFormat="1" applyFont="1" applyFill="1" applyBorder="1" applyAlignment="1" applyProtection="1">
      <alignment horizontal="right" vertical="center"/>
      <protection locked="0"/>
    </xf>
    <xf numFmtId="166" fontId="67" fillId="41" borderId="21" xfId="0" applyNumberFormat="1" applyFont="1" applyFill="1" applyBorder="1" applyAlignment="1" applyProtection="1">
      <alignment vertical="center"/>
      <protection locked="0"/>
    </xf>
    <xf numFmtId="3" fontId="67" fillId="0" borderId="0" xfId="20" applyNumberFormat="1" applyFont="1" applyBorder="1" applyProtection="1"/>
    <xf numFmtId="166" fontId="67" fillId="43" borderId="12" xfId="0" applyNumberFormat="1" applyFont="1" applyFill="1" applyBorder="1" applyAlignment="1" applyProtection="1">
      <alignment horizontal="right" vertical="center"/>
    </xf>
    <xf numFmtId="1" fontId="67" fillId="0" borderId="0" xfId="20" applyNumberFormat="1" applyFont="1" applyFill="1" applyBorder="1" applyProtection="1">
      <protection locked="0"/>
    </xf>
    <xf numFmtId="1" fontId="67" fillId="0" borderId="0" xfId="20" applyNumberFormat="1" applyFont="1" applyBorder="1" applyProtection="1">
      <protection locked="0"/>
    </xf>
    <xf numFmtId="1" fontId="67" fillId="0" borderId="0" xfId="20" applyNumberFormat="1" applyFont="1" applyBorder="1" applyAlignment="1" applyProtection="1">
      <alignment horizontal="center" vertical="center"/>
      <protection locked="0"/>
    </xf>
    <xf numFmtId="1" fontId="63" fillId="0" borderId="0" xfId="20" applyNumberFormat="1" applyFont="1" applyBorder="1" applyProtection="1">
      <protection locked="0"/>
    </xf>
    <xf numFmtId="0" fontId="67" fillId="0" borderId="29" xfId="20" applyFont="1" applyBorder="1" applyAlignment="1" applyProtection="1">
      <alignment vertical="center"/>
      <protection locked="0"/>
    </xf>
    <xf numFmtId="0" fontId="67" fillId="0" borderId="17" xfId="20" applyFont="1" applyBorder="1" applyAlignment="1" applyProtection="1">
      <alignment vertical="center"/>
      <protection locked="0"/>
    </xf>
    <xf numFmtId="0" fontId="63" fillId="25" borderId="54" xfId="20" applyFont="1" applyFill="1" applyBorder="1" applyAlignment="1" applyProtection="1">
      <alignment horizontal="center" vertical="center"/>
      <protection locked="0"/>
    </xf>
    <xf numFmtId="0" fontId="61" fillId="41" borderId="17" xfId="20" applyFont="1" applyFill="1" applyBorder="1" applyAlignment="1" applyProtection="1">
      <alignment horizontal="center" vertical="center"/>
      <protection locked="0"/>
    </xf>
    <xf numFmtId="0" fontId="63" fillId="0" borderId="30" xfId="20" applyFont="1" applyBorder="1" applyProtection="1">
      <protection locked="0"/>
    </xf>
    <xf numFmtId="0" fontId="63" fillId="0" borderId="31" xfId="20" applyFont="1" applyFill="1" applyBorder="1" applyAlignment="1" applyProtection="1">
      <alignment horizontal="center" vertical="center"/>
      <protection locked="0"/>
    </xf>
    <xf numFmtId="0" fontId="63" fillId="0" borderId="30" xfId="20" applyFont="1" applyFill="1" applyBorder="1" applyAlignment="1" applyProtection="1">
      <alignment horizontal="center" vertical="center"/>
      <protection locked="0"/>
    </xf>
    <xf numFmtId="0" fontId="63" fillId="0" borderId="36" xfId="20" applyFont="1" applyFill="1" applyBorder="1" applyAlignment="1" applyProtection="1">
      <alignment horizontal="center" vertical="center"/>
      <protection locked="0"/>
    </xf>
    <xf numFmtId="0" fontId="63" fillId="0" borderId="31" xfId="20" applyFont="1" applyFill="1" applyBorder="1" applyAlignment="1" applyProtection="1">
      <alignment vertical="center" wrapText="1"/>
      <protection locked="0"/>
    </xf>
    <xf numFmtId="0" fontId="63" fillId="0" borderId="0" xfId="20" applyFont="1" applyBorder="1" applyProtection="1">
      <protection locked="0"/>
    </xf>
    <xf numFmtId="0" fontId="63" fillId="0" borderId="36" xfId="20" applyFont="1" applyFill="1" applyBorder="1" applyAlignment="1" applyProtection="1">
      <alignment vertical="center" wrapText="1"/>
      <protection locked="0"/>
    </xf>
    <xf numFmtId="0" fontId="67" fillId="0" borderId="37" xfId="20" applyFont="1" applyBorder="1" applyAlignment="1" applyProtection="1">
      <alignment horizontal="left" vertical="center" wrapText="1"/>
      <protection locked="0"/>
    </xf>
    <xf numFmtId="0" fontId="67" fillId="0" borderId="37" xfId="20" applyFont="1" applyBorder="1" applyAlignment="1" applyProtection="1">
      <protection locked="0"/>
    </xf>
    <xf numFmtId="0" fontId="67" fillId="0" borderId="37" xfId="20" applyFont="1" applyBorder="1" applyAlignment="1" applyProtection="1">
      <alignment vertical="center"/>
      <protection locked="0"/>
    </xf>
    <xf numFmtId="0" fontId="67" fillId="0" borderId="37" xfId="20" applyFont="1" applyFill="1" applyBorder="1" applyAlignment="1" applyProtection="1">
      <alignment vertical="center"/>
      <protection locked="0"/>
    </xf>
    <xf numFmtId="0" fontId="63" fillId="0" borderId="30" xfId="20" applyFont="1" applyFill="1" applyBorder="1" applyAlignment="1" applyProtection="1">
      <alignment vertical="center"/>
      <protection locked="0"/>
    </xf>
    <xf numFmtId="0" fontId="63" fillId="0" borderId="31" xfId="20" applyFont="1" applyFill="1" applyBorder="1" applyAlignment="1" applyProtection="1">
      <alignment horizontal="center" vertical="center" wrapText="1"/>
      <protection locked="0"/>
    </xf>
    <xf numFmtId="0" fontId="63" fillId="0" borderId="30" xfId="20" applyFont="1" applyFill="1" applyBorder="1" applyAlignment="1" applyProtection="1">
      <alignment horizontal="center" vertical="center" wrapText="1"/>
      <protection locked="0"/>
    </xf>
    <xf numFmtId="0" fontId="63" fillId="0" borderId="36" xfId="20" applyFont="1" applyFill="1" applyBorder="1" applyAlignment="1" applyProtection="1">
      <alignment horizontal="center" vertical="center" wrapText="1"/>
      <protection locked="0"/>
    </xf>
    <xf numFmtId="0" fontId="67" fillId="0" borderId="37" xfId="20" applyFont="1" applyBorder="1" applyAlignment="1" applyProtection="1">
      <alignment horizontal="left"/>
      <protection locked="0"/>
    </xf>
    <xf numFmtId="0" fontId="67" fillId="0" borderId="30" xfId="20" applyFont="1" applyBorder="1" applyProtection="1">
      <protection locked="0"/>
    </xf>
    <xf numFmtId="0" fontId="63" fillId="0" borderId="36" xfId="20" applyFont="1" applyFill="1" applyBorder="1" applyAlignment="1" applyProtection="1">
      <alignment vertical="center"/>
      <protection locked="0"/>
    </xf>
    <xf numFmtId="0" fontId="67" fillId="0" borderId="37" xfId="20" applyFont="1" applyFill="1" applyBorder="1" applyAlignment="1" applyProtection="1">
      <alignment horizontal="left" vertical="center" wrapText="1"/>
      <protection locked="0"/>
    </xf>
    <xf numFmtId="0" fontId="67" fillId="0" borderId="37" xfId="20" applyFont="1" applyFill="1" applyBorder="1" applyAlignment="1" applyProtection="1">
      <protection locked="0"/>
    </xf>
    <xf numFmtId="0" fontId="67" fillId="0" borderId="30" xfId="20" applyFont="1" applyBorder="1" applyAlignment="1" applyProtection="1">
      <protection locked="0"/>
    </xf>
    <xf numFmtId="0" fontId="67" fillId="0" borderId="37" xfId="20" applyFont="1" applyBorder="1" applyAlignment="1" applyProtection="1">
      <alignment vertical="center" wrapText="1"/>
      <protection locked="0"/>
    </xf>
    <xf numFmtId="0" fontId="63" fillId="0" borderId="37" xfId="20" applyFont="1" applyFill="1" applyBorder="1" applyAlignment="1" applyProtection="1">
      <alignment vertical="center"/>
      <protection locked="0"/>
    </xf>
    <xf numFmtId="0" fontId="67" fillId="0" borderId="37" xfId="20" applyFont="1" applyBorder="1" applyProtection="1">
      <protection locked="0"/>
    </xf>
    <xf numFmtId="0" fontId="63" fillId="40" borderId="37" xfId="20" applyNumberFormat="1" applyFont="1" applyFill="1" applyBorder="1" applyAlignment="1" applyProtection="1">
      <alignment horizontal="right"/>
      <protection locked="0"/>
    </xf>
    <xf numFmtId="164" fontId="63" fillId="0" borderId="30" xfId="20" applyNumberFormat="1" applyFont="1" applyFill="1" applyBorder="1" applyAlignment="1" applyProtection="1">
      <alignment horizontal="left"/>
      <protection locked="0"/>
    </xf>
    <xf numFmtId="0" fontId="67" fillId="0" borderId="36" xfId="20" applyFont="1" applyBorder="1" applyAlignment="1" applyProtection="1">
      <alignment vertical="center" wrapText="1"/>
      <protection locked="0"/>
    </xf>
    <xf numFmtId="166" fontId="71" fillId="0" borderId="0" xfId="20" applyNumberFormat="1" applyFont="1" applyFill="1" applyBorder="1" applyAlignment="1" applyProtection="1">
      <alignment vertical="center"/>
      <protection locked="0"/>
    </xf>
    <xf numFmtId="0" fontId="63" fillId="0" borderId="0" xfId="20" applyFont="1" applyBorder="1" applyAlignment="1" applyProtection="1">
      <alignment horizontal="center" vertical="center"/>
      <protection locked="0"/>
    </xf>
    <xf numFmtId="0" fontId="63" fillId="0" borderId="0" xfId="20" applyFont="1" applyFill="1" applyBorder="1" applyAlignment="1" applyProtection="1">
      <alignment horizontal="center" vertical="distributed" wrapText="1"/>
      <protection locked="0"/>
    </xf>
    <xf numFmtId="0" fontId="63" fillId="0" borderId="0" xfId="20" applyFont="1" applyFill="1" applyBorder="1" applyAlignment="1" applyProtection="1">
      <alignment horizontal="center"/>
      <protection locked="0"/>
    </xf>
    <xf numFmtId="0" fontId="67" fillId="25" borderId="37" xfId="20" applyFont="1" applyFill="1" applyBorder="1" applyProtection="1">
      <protection locked="0"/>
    </xf>
    <xf numFmtId="166" fontId="67" fillId="0" borderId="0" xfId="20" applyNumberFormat="1" applyFont="1" applyFill="1" applyBorder="1" applyAlignment="1" applyProtection="1">
      <alignment horizontal="right" vertical="center"/>
      <protection locked="0"/>
    </xf>
    <xf numFmtId="0" fontId="67" fillId="0" borderId="37" xfId="20" applyFont="1" applyFill="1" applyBorder="1" applyAlignment="1" applyProtection="1">
      <alignment wrapText="1"/>
      <protection locked="0"/>
    </xf>
    <xf numFmtId="0" fontId="67" fillId="0" borderId="36" xfId="20" applyFont="1" applyBorder="1" applyAlignment="1" applyProtection="1">
      <protection locked="0"/>
    </xf>
    <xf numFmtId="0" fontId="63" fillId="0" borderId="30" xfId="20" applyFont="1" applyFill="1" applyBorder="1" applyProtection="1">
      <protection locked="0"/>
    </xf>
    <xf numFmtId="0" fontId="63" fillId="0" borderId="84" xfId="0" applyFont="1" applyFill="1" applyBorder="1" applyAlignment="1" applyProtection="1">
      <alignment vertical="center"/>
      <protection locked="0"/>
    </xf>
    <xf numFmtId="0" fontId="63" fillId="0" borderId="32" xfId="0" applyFont="1" applyFill="1" applyBorder="1" applyAlignment="1" applyProtection="1">
      <alignment horizontal="centerContinuous" vertical="center"/>
      <protection locked="0"/>
    </xf>
    <xf numFmtId="0" fontId="63" fillId="0" borderId="34" xfId="0" applyFont="1" applyFill="1" applyBorder="1" applyAlignment="1" applyProtection="1">
      <alignment horizontal="centerContinuous" vertical="center"/>
      <protection locked="0"/>
    </xf>
    <xf numFmtId="0" fontId="63" fillId="0" borderId="22" xfId="0" applyFont="1" applyFill="1" applyBorder="1" applyAlignment="1" applyProtection="1">
      <alignment horizontal="centerContinuous" vertical="center"/>
      <protection locked="0"/>
    </xf>
    <xf numFmtId="0" fontId="63" fillId="0" borderId="37" xfId="0" applyFont="1" applyFill="1" applyBorder="1" applyAlignment="1" applyProtection="1">
      <alignment horizontal="center" vertical="center"/>
      <protection locked="0"/>
    </xf>
    <xf numFmtId="0" fontId="63" fillId="0" borderId="41" xfId="0" applyFont="1" applyBorder="1" applyAlignment="1" applyProtection="1">
      <alignment horizontal="center" vertical="center" wrapText="1"/>
      <protection locked="0"/>
    </xf>
    <xf numFmtId="0" fontId="63" fillId="0" borderId="51" xfId="0" applyFont="1" applyBorder="1" applyAlignment="1" applyProtection="1">
      <alignment horizontal="center" vertical="center" wrapText="1"/>
      <protection locked="0"/>
    </xf>
    <xf numFmtId="4" fontId="63" fillId="0" borderId="11" xfId="0" applyNumberFormat="1" applyFont="1" applyFill="1" applyBorder="1" applyAlignment="1" applyProtection="1">
      <alignment horizontal="center" vertical="center" wrapText="1"/>
      <protection locked="0"/>
    </xf>
    <xf numFmtId="0" fontId="63" fillId="0" borderId="18" xfId="0" applyFont="1" applyFill="1" applyBorder="1" applyAlignment="1" applyProtection="1">
      <alignment horizontal="center" vertical="center" wrapText="1"/>
      <protection locked="0"/>
    </xf>
    <xf numFmtId="4" fontId="63" fillId="0" borderId="18" xfId="0" applyNumberFormat="1" applyFont="1" applyFill="1" applyBorder="1" applyAlignment="1" applyProtection="1">
      <alignment horizontal="center" vertical="center" wrapText="1"/>
      <protection locked="0"/>
    </xf>
    <xf numFmtId="0" fontId="63" fillId="0" borderId="18" xfId="0" applyFont="1" applyBorder="1" applyAlignment="1" applyProtection="1">
      <alignment horizontal="center" vertical="center" wrapText="1"/>
      <protection locked="0"/>
    </xf>
    <xf numFmtId="0" fontId="67" fillId="0" borderId="37" xfId="0" applyFont="1" applyFill="1" applyBorder="1" applyAlignment="1" applyProtection="1">
      <alignment vertical="center"/>
      <protection locked="0"/>
    </xf>
    <xf numFmtId="164" fontId="67" fillId="0" borderId="0" xfId="0" applyNumberFormat="1" applyFont="1" applyFill="1" applyBorder="1" applyAlignment="1" applyProtection="1">
      <alignment vertical="center"/>
      <protection locked="0"/>
    </xf>
    <xf numFmtId="166" fontId="67" fillId="0" borderId="0" xfId="0" applyNumberFormat="1" applyFont="1" applyFill="1" applyBorder="1" applyAlignment="1" applyProtection="1">
      <alignment vertical="center"/>
      <protection locked="0"/>
    </xf>
    <xf numFmtId="164" fontId="67" fillId="0" borderId="0" xfId="0" applyNumberFormat="1" applyFont="1" applyFill="1" applyBorder="1" applyAlignment="1" applyProtection="1">
      <alignment horizontal="center" vertical="center"/>
      <protection locked="0"/>
    </xf>
    <xf numFmtId="164" fontId="67" fillId="0" borderId="10" xfId="0" applyNumberFormat="1" applyFont="1" applyFill="1" applyBorder="1" applyAlignment="1" applyProtection="1">
      <alignment vertical="center"/>
      <protection locked="0"/>
    </xf>
    <xf numFmtId="166" fontId="67" fillId="0" borderId="10" xfId="0" applyNumberFormat="1" applyFont="1" applyFill="1" applyBorder="1" applyAlignment="1" applyProtection="1">
      <alignment vertical="center"/>
      <protection locked="0"/>
    </xf>
    <xf numFmtId="166" fontId="67" fillId="0" borderId="0" xfId="0" applyNumberFormat="1" applyFont="1" applyFill="1" applyBorder="1" applyAlignment="1" applyProtection="1">
      <alignment vertical="center" wrapText="1"/>
      <protection locked="0"/>
    </xf>
    <xf numFmtId="0" fontId="67" fillId="0" borderId="0" xfId="0" applyFont="1" applyFill="1" applyBorder="1" applyAlignment="1" applyProtection="1">
      <alignment vertical="center"/>
      <protection locked="0"/>
    </xf>
    <xf numFmtId="0" fontId="63" fillId="0" borderId="0" xfId="0" applyFont="1" applyFill="1" applyBorder="1" applyAlignment="1" applyProtection="1">
      <alignment horizontal="center" vertical="center"/>
      <protection locked="0"/>
    </xf>
    <xf numFmtId="0" fontId="67" fillId="0" borderId="37" xfId="0" applyFont="1" applyBorder="1" applyAlignment="1" applyProtection="1">
      <alignment horizontal="left" vertical="center" wrapText="1"/>
      <protection locked="0"/>
    </xf>
    <xf numFmtId="0" fontId="67" fillId="0" borderId="37" xfId="0" applyFont="1" applyBorder="1" applyAlignment="1" applyProtection="1">
      <alignment vertical="center"/>
      <protection locked="0"/>
    </xf>
    <xf numFmtId="0" fontId="63" fillId="0" borderId="37" xfId="0" applyFont="1" applyFill="1" applyBorder="1" applyAlignment="1" applyProtection="1">
      <alignment horizontal="center" vertical="center" wrapText="1"/>
      <protection locked="0"/>
    </xf>
    <xf numFmtId="0" fontId="78" fillId="0" borderId="0" xfId="20" applyFont="1" applyFill="1" applyBorder="1" applyProtection="1">
      <protection locked="0"/>
    </xf>
    <xf numFmtId="0" fontId="67" fillId="0" borderId="30" xfId="20" applyFont="1" applyFill="1" applyBorder="1" applyAlignment="1" applyProtection="1">
      <alignment horizontal="center" vertical="center" wrapText="1"/>
      <protection locked="0"/>
    </xf>
    <xf numFmtId="0" fontId="63" fillId="0" borderId="39" xfId="0" applyFont="1" applyBorder="1" applyAlignment="1" applyProtection="1">
      <alignment vertical="center" wrapText="1"/>
      <protection locked="0"/>
    </xf>
    <xf numFmtId="0" fontId="78" fillId="0" borderId="15" xfId="20" applyFont="1" applyFill="1" applyBorder="1" applyProtection="1">
      <protection locked="0"/>
    </xf>
    <xf numFmtId="0" fontId="78" fillId="0" borderId="53" xfId="20" applyFont="1" applyFill="1" applyBorder="1" applyProtection="1">
      <protection locked="0"/>
    </xf>
    <xf numFmtId="14" fontId="63" fillId="40" borderId="18" xfId="304" applyNumberFormat="1" applyFont="1" applyFill="1" applyBorder="1" applyAlignment="1" applyProtection="1">
      <alignment horizontal="center" vertical="center"/>
      <protection locked="0"/>
    </xf>
    <xf numFmtId="4" fontId="67" fillId="42" borderId="18" xfId="21" applyNumberFormat="1" applyFont="1" applyFill="1" applyBorder="1" applyProtection="1"/>
    <xf numFmtId="4" fontId="67" fillId="42" borderId="18" xfId="338" applyNumberFormat="1" applyFont="1" applyFill="1" applyBorder="1" applyProtection="1"/>
    <xf numFmtId="4" fontId="63" fillId="43" borderId="18" xfId="21" applyNumberFormat="1" applyFont="1" applyFill="1" applyBorder="1" applyProtection="1"/>
    <xf numFmtId="4" fontId="67" fillId="42" borderId="18" xfId="21" applyNumberFormat="1" applyFont="1" applyFill="1" applyBorder="1"/>
    <xf numFmtId="0" fontId="63" fillId="35" borderId="18" xfId="304" applyNumberFormat="1" applyFont="1" applyFill="1" applyBorder="1" applyAlignment="1" applyProtection="1">
      <alignment horizontal="center" vertical="center"/>
    </xf>
    <xf numFmtId="0" fontId="78" fillId="0" borderId="0" xfId="20" applyFont="1" applyBorder="1" applyAlignment="1" applyProtection="1">
      <protection locked="0"/>
    </xf>
    <xf numFmtId="0" fontId="77" fillId="0" borderId="30" xfId="20" applyFont="1" applyFill="1" applyBorder="1" applyProtection="1">
      <protection locked="0"/>
    </xf>
    <xf numFmtId="164" fontId="78" fillId="0" borderId="0" xfId="0" applyNumberFormat="1" applyFont="1" applyFill="1" applyBorder="1" applyAlignment="1" applyProtection="1">
      <alignment horizontal="left" vertical="top"/>
      <protection locked="0"/>
    </xf>
    <xf numFmtId="166" fontId="3" fillId="0" borderId="0" xfId="0" applyNumberFormat="1" applyFont="1" applyFill="1" applyBorder="1" applyAlignment="1" applyProtection="1">
      <alignment vertical="center"/>
      <protection locked="0"/>
    </xf>
    <xf numFmtId="166" fontId="3" fillId="0" borderId="10" xfId="0" applyNumberFormat="1" applyFont="1" applyFill="1" applyBorder="1" applyAlignment="1" applyProtection="1">
      <alignment vertical="center"/>
    </xf>
    <xf numFmtId="166" fontId="3"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63" fillId="0" borderId="38" xfId="0" applyFont="1" applyBorder="1" applyAlignment="1" applyProtection="1">
      <alignment horizontal="center" vertical="center" wrapText="1"/>
      <protection locked="0"/>
    </xf>
    <xf numFmtId="0" fontId="0" fillId="28" borderId="0" xfId="0" applyFill="1"/>
    <xf numFmtId="0" fontId="10" fillId="44" borderId="18" xfId="0" applyFont="1" applyFill="1" applyBorder="1"/>
    <xf numFmtId="0" fontId="10" fillId="44" borderId="18" xfId="0" applyFont="1" applyFill="1" applyBorder="1" applyAlignment="1">
      <alignment wrapText="1"/>
    </xf>
    <xf numFmtId="0" fontId="3" fillId="28" borderId="18" xfId="0" applyFont="1" applyFill="1" applyBorder="1" applyAlignment="1">
      <alignment vertical="top" wrapText="1"/>
    </xf>
    <xf numFmtId="0" fontId="0" fillId="28" borderId="18" xfId="0" applyFill="1" applyBorder="1" applyAlignment="1">
      <alignment vertical="top" wrapText="1"/>
    </xf>
    <xf numFmtId="0" fontId="67" fillId="0" borderId="56" xfId="20" applyFont="1" applyFill="1" applyBorder="1" applyAlignment="1" applyProtection="1">
      <alignment horizontal="centerContinuous"/>
      <protection locked="0"/>
    </xf>
    <xf numFmtId="0" fontId="63" fillId="0" borderId="16" xfId="20" applyFont="1" applyFill="1" applyBorder="1" applyAlignment="1" applyProtection="1">
      <alignment horizontal="centerContinuous" vertical="center"/>
      <protection locked="0"/>
    </xf>
    <xf numFmtId="170" fontId="63" fillId="0" borderId="21" xfId="20" applyNumberFormat="1" applyFont="1" applyFill="1" applyBorder="1" applyAlignment="1" applyProtection="1">
      <alignment horizontal="centerContinuous" vertical="center"/>
      <protection locked="0"/>
    </xf>
    <xf numFmtId="0" fontId="63" fillId="0" borderId="21" xfId="20" applyFont="1" applyBorder="1" applyAlignment="1" applyProtection="1">
      <alignment horizontal="center" vertical="center"/>
      <protection locked="0"/>
    </xf>
    <xf numFmtId="0" fontId="63" fillId="0" borderId="21" xfId="20" applyFont="1" applyBorder="1" applyAlignment="1" applyProtection="1">
      <alignment horizontal="center"/>
      <protection locked="0"/>
    </xf>
    <xf numFmtId="0" fontId="67" fillId="0" borderId="16" xfId="20" applyFont="1" applyBorder="1" applyAlignment="1" applyProtection="1">
      <alignment horizontal="center" vertical="center"/>
      <protection locked="0"/>
    </xf>
    <xf numFmtId="0" fontId="67" fillId="0" borderId="16" xfId="20" applyFont="1" applyBorder="1" applyAlignment="1" applyProtection="1">
      <protection locked="0"/>
    </xf>
    <xf numFmtId="4" fontId="63" fillId="0" borderId="16" xfId="20" applyNumberFormat="1" applyFont="1" applyFill="1" applyBorder="1" applyAlignment="1" applyProtection="1">
      <alignment horizontal="center" vertical="center"/>
      <protection locked="0"/>
    </xf>
    <xf numFmtId="4" fontId="67" fillId="0" borderId="16" xfId="20" applyNumberFormat="1" applyFont="1" applyFill="1" applyBorder="1" applyAlignment="1" applyProtection="1">
      <alignment horizontal="center" vertical="center"/>
      <protection locked="0"/>
    </xf>
    <xf numFmtId="0" fontId="63" fillId="0" borderId="16" xfId="20" applyFont="1" applyBorder="1" applyAlignment="1" applyProtection="1">
      <alignment horizontal="centerContinuous" vertical="center"/>
      <protection locked="0"/>
    </xf>
    <xf numFmtId="0" fontId="78" fillId="0" borderId="16" xfId="20" applyFont="1" applyBorder="1" applyProtection="1">
      <protection locked="0"/>
    </xf>
    <xf numFmtId="0" fontId="63" fillId="0" borderId="56" xfId="20" applyFont="1" applyFill="1" applyBorder="1" applyAlignment="1" applyProtection="1">
      <alignment vertical="center"/>
      <protection locked="0"/>
    </xf>
    <xf numFmtId="0" fontId="63" fillId="0" borderId="16" xfId="20" applyFont="1" applyFill="1" applyBorder="1" applyAlignment="1" applyProtection="1">
      <alignment horizontal="centerContinuous" vertical="distributed" wrapText="1"/>
      <protection locked="0"/>
    </xf>
    <xf numFmtId="0" fontId="63" fillId="0" borderId="21" xfId="20" applyFont="1" applyFill="1" applyBorder="1" applyAlignment="1" applyProtection="1">
      <alignment horizontal="center" vertical="distributed" wrapText="1"/>
      <protection locked="0"/>
    </xf>
    <xf numFmtId="0" fontId="63" fillId="0" borderId="21" xfId="20" applyFont="1" applyFill="1" applyBorder="1" applyAlignment="1" applyProtection="1">
      <alignment horizontal="center"/>
      <protection locked="0"/>
    </xf>
    <xf numFmtId="164" fontId="67" fillId="40" borderId="56" xfId="20" applyNumberFormat="1" applyFont="1" applyFill="1" applyBorder="1" applyAlignment="1" applyProtection="1">
      <alignment horizontal="center"/>
      <protection locked="0"/>
    </xf>
    <xf numFmtId="0" fontId="63" fillId="0" borderId="56" xfId="0" applyFont="1" applyFill="1" applyBorder="1" applyAlignment="1" applyProtection="1">
      <alignment horizontal="centerContinuous" vertical="center"/>
      <protection locked="0"/>
    </xf>
    <xf numFmtId="0" fontId="63" fillId="0" borderId="35" xfId="0" applyFont="1" applyBorder="1" applyAlignment="1" applyProtection="1">
      <alignment horizontal="center" vertical="center" wrapText="1"/>
      <protection locked="0"/>
    </xf>
    <xf numFmtId="164" fontId="67" fillId="32" borderId="21" xfId="0" applyNumberFormat="1" applyFont="1" applyFill="1" applyBorder="1" applyAlignment="1" applyProtection="1">
      <alignment vertical="center"/>
      <protection locked="0"/>
    </xf>
    <xf numFmtId="164" fontId="67" fillId="0" borderId="16" xfId="0" applyNumberFormat="1" applyFont="1" applyFill="1" applyBorder="1" applyAlignment="1" applyProtection="1">
      <alignment vertical="center"/>
      <protection locked="0"/>
    </xf>
    <xf numFmtId="164" fontId="67" fillId="32" borderId="21" xfId="0" applyNumberFormat="1" applyFont="1" applyFill="1" applyBorder="1" applyAlignment="1" applyProtection="1">
      <alignment horizontal="right" vertical="center"/>
      <protection locked="0"/>
    </xf>
    <xf numFmtId="164" fontId="67" fillId="0" borderId="16" xfId="0" applyNumberFormat="1" applyFont="1" applyFill="1" applyBorder="1" applyAlignment="1" applyProtection="1">
      <alignment horizontal="center" vertical="center"/>
      <protection locked="0"/>
    </xf>
    <xf numFmtId="0" fontId="67" fillId="0" borderId="30" xfId="20" applyFont="1" applyFill="1" applyBorder="1" applyProtection="1">
      <protection locked="0"/>
    </xf>
    <xf numFmtId="0" fontId="67" fillId="0" borderId="37" xfId="20" applyFont="1" applyBorder="1" applyAlignment="1" applyProtection="1">
      <alignment wrapText="1"/>
      <protection locked="0"/>
    </xf>
    <xf numFmtId="0" fontId="63" fillId="28" borderId="37" xfId="0" applyFont="1" applyFill="1" applyBorder="1" applyAlignment="1" applyProtection="1">
      <alignment horizontal="center" vertical="center"/>
      <protection locked="0"/>
    </xf>
    <xf numFmtId="0" fontId="67" fillId="28" borderId="37" xfId="0" applyFont="1" applyFill="1" applyBorder="1" applyAlignment="1" applyProtection="1">
      <alignment horizontal="left" vertical="center" wrapText="1"/>
      <protection locked="0"/>
    </xf>
    <xf numFmtId="0" fontId="67" fillId="28" borderId="37" xfId="0" applyFont="1" applyFill="1" applyBorder="1" applyAlignment="1" applyProtection="1">
      <alignment vertical="center"/>
      <protection locked="0"/>
    </xf>
    <xf numFmtId="0" fontId="77" fillId="28" borderId="30" xfId="20" applyFont="1" applyFill="1" applyBorder="1" applyProtection="1">
      <protection locked="0"/>
    </xf>
    <xf numFmtId="166" fontId="63" fillId="28" borderId="11" xfId="0" applyNumberFormat="1" applyFont="1" applyFill="1" applyBorder="1" applyAlignment="1" applyProtection="1">
      <alignment horizontal="center" vertical="center" wrapText="1"/>
    </xf>
    <xf numFmtId="166" fontId="63" fillId="28" borderId="37" xfId="0" applyNumberFormat="1" applyFont="1" applyFill="1" applyBorder="1" applyAlignment="1" applyProtection="1">
      <alignment horizontal="center" vertical="center" wrapText="1"/>
    </xf>
    <xf numFmtId="164" fontId="3" fillId="28" borderId="11" xfId="0" applyNumberFormat="1" applyFont="1" applyFill="1" applyBorder="1" applyAlignment="1" applyProtection="1">
      <alignment vertical="center"/>
    </xf>
    <xf numFmtId="164" fontId="3" fillId="28" borderId="18" xfId="0" applyNumberFormat="1" applyFont="1" applyFill="1" applyBorder="1" applyAlignment="1" applyProtection="1">
      <alignment vertical="center"/>
    </xf>
    <xf numFmtId="164" fontId="3" fillId="28" borderId="21" xfId="0" applyNumberFormat="1" applyFont="1" applyFill="1" applyBorder="1" applyAlignment="1" applyProtection="1">
      <alignment vertical="center"/>
    </xf>
    <xf numFmtId="164" fontId="3" fillId="28" borderId="0" xfId="0" applyNumberFormat="1" applyFont="1" applyFill="1" applyBorder="1" applyAlignment="1" applyProtection="1">
      <alignment vertical="center"/>
    </xf>
    <xf numFmtId="164" fontId="3" fillId="28" borderId="16" xfId="0" applyNumberFormat="1" applyFont="1" applyFill="1" applyBorder="1" applyAlignment="1" applyProtection="1">
      <alignment vertical="center"/>
    </xf>
    <xf numFmtId="0" fontId="53" fillId="28" borderId="18" xfId="0" applyFont="1" applyFill="1" applyBorder="1" applyAlignment="1">
      <alignment vertical="top" wrapText="1"/>
    </xf>
    <xf numFmtId="1" fontId="67" fillId="28" borderId="0" xfId="20" applyNumberFormat="1" applyFont="1" applyFill="1" applyBorder="1" applyProtection="1"/>
    <xf numFmtId="0" fontId="79" fillId="45" borderId="31" xfId="20" applyFont="1" applyFill="1" applyBorder="1" applyAlignment="1" applyProtection="1">
      <alignment vertical="center" wrapText="1"/>
      <protection locked="0"/>
    </xf>
    <xf numFmtId="0" fontId="80" fillId="45" borderId="0" xfId="20" applyFont="1" applyFill="1" applyBorder="1" applyProtection="1">
      <protection locked="0"/>
    </xf>
    <xf numFmtId="0" fontId="79" fillId="45" borderId="32" xfId="20" applyFont="1" applyFill="1" applyBorder="1" applyAlignment="1" applyProtection="1">
      <alignment horizontal="centerContinuous" vertical="center"/>
      <protection locked="0"/>
    </xf>
    <xf numFmtId="0" fontId="80" fillId="45" borderId="34" xfId="20" applyFont="1" applyFill="1" applyBorder="1" applyAlignment="1" applyProtection="1">
      <alignment horizontal="centerContinuous"/>
      <protection locked="0"/>
    </xf>
    <xf numFmtId="0" fontId="80" fillId="46" borderId="0" xfId="20" applyFont="1" applyFill="1" applyBorder="1" applyAlignment="1" applyProtection="1">
      <protection locked="0"/>
    </xf>
    <xf numFmtId="0" fontId="80" fillId="46" borderId="16" xfId="20" applyFont="1" applyFill="1" applyBorder="1" applyAlignment="1" applyProtection="1">
      <alignment horizontal="center" vertical="center"/>
      <protection locked="0"/>
    </xf>
    <xf numFmtId="0" fontId="80" fillId="47" borderId="10" xfId="20" applyFont="1" applyFill="1" applyBorder="1" applyAlignment="1" applyProtection="1">
      <protection locked="0"/>
    </xf>
    <xf numFmtId="0" fontId="80" fillId="46" borderId="0" xfId="20" applyFont="1" applyFill="1" applyBorder="1" applyProtection="1">
      <protection locked="0"/>
    </xf>
    <xf numFmtId="0" fontId="79" fillId="46" borderId="32" xfId="20" applyFont="1" applyFill="1" applyBorder="1" applyAlignment="1" applyProtection="1">
      <alignment horizontal="centerContinuous" vertical="center"/>
      <protection locked="0"/>
    </xf>
    <xf numFmtId="0" fontId="80" fillId="46" borderId="34" xfId="20" applyFont="1" applyFill="1" applyBorder="1" applyAlignment="1" applyProtection="1">
      <alignment horizontal="centerContinuous"/>
      <protection locked="0"/>
    </xf>
    <xf numFmtId="0" fontId="80" fillId="47" borderId="10" xfId="20" applyFont="1" applyFill="1" applyBorder="1" applyAlignment="1" applyProtection="1"/>
    <xf numFmtId="0" fontId="80" fillId="46" borderId="0" xfId="20" applyFont="1" applyFill="1" applyBorder="1" applyProtection="1"/>
    <xf numFmtId="1" fontId="79" fillId="46" borderId="38" xfId="20" applyNumberFormat="1" applyFont="1" applyFill="1" applyBorder="1" applyAlignment="1" applyProtection="1">
      <alignment horizontal="center" vertical="center" wrapText="1"/>
    </xf>
    <xf numFmtId="1" fontId="80" fillId="46" borderId="0" xfId="20" applyNumberFormat="1" applyFont="1" applyFill="1" applyBorder="1" applyProtection="1"/>
    <xf numFmtId="0" fontId="79" fillId="45" borderId="30" xfId="20" applyFont="1" applyFill="1" applyBorder="1" applyAlignment="1" applyProtection="1">
      <alignment horizontal="center" vertical="center" wrapText="1"/>
      <protection locked="0"/>
    </xf>
    <xf numFmtId="0" fontId="79" fillId="45" borderId="11" xfId="20" applyFont="1" applyFill="1" applyBorder="1" applyAlignment="1" applyProtection="1">
      <alignment horizontal="center" vertical="center"/>
      <protection locked="0"/>
    </xf>
    <xf numFmtId="0" fontId="79" fillId="45" borderId="18" xfId="20" applyFont="1" applyFill="1" applyBorder="1" applyAlignment="1" applyProtection="1">
      <alignment horizontal="center" vertical="center"/>
      <protection locked="0"/>
    </xf>
    <xf numFmtId="0" fontId="79" fillId="46" borderId="11" xfId="20" applyFont="1" applyFill="1" applyBorder="1" applyAlignment="1" applyProtection="1">
      <alignment horizontal="center" vertical="center"/>
      <protection locked="0"/>
    </xf>
    <xf numFmtId="0" fontId="79" fillId="46" borderId="18" xfId="20" applyFont="1" applyFill="1" applyBorder="1" applyAlignment="1" applyProtection="1">
      <alignment horizontal="center" vertical="center"/>
      <protection locked="0"/>
    </xf>
    <xf numFmtId="1" fontId="79" fillId="46" borderId="39" xfId="20" applyNumberFormat="1" applyFont="1" applyFill="1" applyBorder="1" applyAlignment="1" applyProtection="1">
      <alignment horizontal="center" vertical="center"/>
    </xf>
    <xf numFmtId="0" fontId="79" fillId="45" borderId="36" xfId="20" applyFont="1" applyFill="1" applyBorder="1" applyAlignment="1" applyProtection="1">
      <alignment vertical="center"/>
      <protection locked="0"/>
    </xf>
    <xf numFmtId="0" fontId="79" fillId="46" borderId="11" xfId="20" applyFont="1" applyFill="1" applyBorder="1" applyAlignment="1" applyProtection="1">
      <alignment horizontal="center"/>
      <protection locked="0"/>
    </xf>
    <xf numFmtId="0" fontId="79" fillId="46" borderId="18" xfId="20" applyFont="1" applyFill="1" applyBorder="1" applyAlignment="1" applyProtection="1">
      <alignment horizontal="center"/>
      <protection locked="0"/>
    </xf>
    <xf numFmtId="1" fontId="79" fillId="46" borderId="11" xfId="20" applyNumberFormat="1" applyFont="1" applyFill="1" applyBorder="1" applyAlignment="1" applyProtection="1">
      <alignment horizontal="center"/>
    </xf>
    <xf numFmtId="1" fontId="79" fillId="46" borderId="21" xfId="20" applyNumberFormat="1" applyFont="1" applyFill="1" applyBorder="1" applyAlignment="1" applyProtection="1">
      <alignment horizontal="center" vertical="center"/>
    </xf>
    <xf numFmtId="0" fontId="80" fillId="46" borderId="37" xfId="20" applyFont="1" applyFill="1" applyBorder="1" applyAlignment="1" applyProtection="1">
      <alignment horizontal="left" vertical="center" wrapText="1"/>
      <protection locked="0"/>
    </xf>
    <xf numFmtId="164" fontId="80" fillId="48" borderId="11" xfId="20" applyNumberFormat="1" applyFont="1" applyFill="1" applyBorder="1" applyAlignment="1" applyProtection="1">
      <alignment horizontal="center"/>
      <protection locked="0"/>
    </xf>
    <xf numFmtId="164" fontId="80" fillId="48" borderId="18" xfId="20" applyNumberFormat="1" applyFont="1" applyFill="1" applyBorder="1" applyAlignment="1" applyProtection="1">
      <alignment horizontal="center"/>
      <protection locked="0"/>
    </xf>
    <xf numFmtId="3" fontId="80" fillId="49" borderId="11" xfId="20" applyNumberFormat="1" applyFont="1" applyFill="1" applyBorder="1" applyAlignment="1" applyProtection="1">
      <alignment horizontal="center"/>
      <protection locked="0"/>
    </xf>
    <xf numFmtId="3" fontId="80" fillId="49" borderId="18" xfId="20" applyNumberFormat="1" applyFont="1" applyFill="1" applyBorder="1" applyAlignment="1" applyProtection="1">
      <alignment horizontal="center"/>
      <protection locked="0"/>
    </xf>
    <xf numFmtId="3" fontId="80" fillId="50" borderId="11" xfId="20" applyNumberFormat="1" applyFont="1" applyFill="1" applyBorder="1" applyProtection="1"/>
    <xf numFmtId="3" fontId="79" fillId="50" borderId="21" xfId="20" applyNumberFormat="1" applyFont="1" applyFill="1" applyBorder="1" applyAlignment="1" applyProtection="1">
      <alignment horizontal="center" vertical="center"/>
    </xf>
    <xf numFmtId="1" fontId="80" fillId="46" borderId="16" xfId="20" applyNumberFormat="1" applyFont="1" applyFill="1" applyBorder="1" applyAlignment="1" applyProtection="1">
      <alignment horizontal="center" vertical="center"/>
    </xf>
    <xf numFmtId="4" fontId="10" fillId="0" borderId="21" xfId="0" applyNumberFormat="1" applyFont="1" applyFill="1" applyBorder="1" applyAlignment="1" applyProtection="1">
      <alignment horizontal="center" vertical="center" wrapText="1"/>
    </xf>
    <xf numFmtId="4" fontId="10" fillId="0" borderId="38" xfId="0" applyNumberFormat="1" applyFont="1" applyFill="1" applyBorder="1" applyAlignment="1" applyProtection="1">
      <alignment horizontal="center" vertical="center" wrapText="1"/>
    </xf>
    <xf numFmtId="4" fontId="10" fillId="0" borderId="4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right" vertical="center"/>
      <protection locked="0"/>
    </xf>
    <xf numFmtId="164" fontId="3" fillId="0" borderId="18" xfId="0" applyNumberFormat="1" applyFont="1" applyFill="1" applyBorder="1" applyAlignment="1" applyProtection="1">
      <alignment horizontal="right" vertical="center"/>
      <protection locked="0"/>
    </xf>
    <xf numFmtId="0" fontId="10" fillId="0" borderId="41" xfId="0" applyFont="1" applyBorder="1" applyAlignment="1" applyProtection="1">
      <alignment horizontal="center" vertical="center" wrapText="1"/>
    </xf>
    <xf numFmtId="166" fontId="81" fillId="41" borderId="11" xfId="0" applyNumberFormat="1" applyFont="1" applyFill="1" applyBorder="1" applyAlignment="1" applyProtection="1">
      <alignment vertical="center"/>
      <protection locked="0"/>
    </xf>
    <xf numFmtId="166" fontId="81" fillId="41" borderId="34" xfId="0" applyNumberFormat="1" applyFont="1" applyFill="1" applyBorder="1" applyAlignment="1" applyProtection="1">
      <alignment vertical="center"/>
      <protection locked="0"/>
    </xf>
    <xf numFmtId="3" fontId="1" fillId="43" borderId="11" xfId="0" applyNumberFormat="1" applyFont="1" applyFill="1" applyBorder="1" applyAlignment="1" applyProtection="1">
      <alignment vertical="center"/>
    </xf>
    <xf numFmtId="173" fontId="83" fillId="43" borderId="18" xfId="20" applyNumberFormat="1" applyFont="1" applyFill="1" applyBorder="1" applyProtection="1"/>
    <xf numFmtId="164" fontId="67" fillId="0" borderId="11" xfId="20" applyNumberFormat="1" applyFont="1" applyFill="1" applyBorder="1" applyAlignment="1" applyProtection="1">
      <alignment horizontal="center"/>
      <protection locked="0"/>
    </xf>
    <xf numFmtId="164" fontId="67" fillId="0" borderId="18" xfId="20" applyNumberFormat="1" applyFont="1" applyFill="1" applyBorder="1" applyAlignment="1" applyProtection="1">
      <alignment horizontal="center"/>
      <protection locked="0"/>
    </xf>
    <xf numFmtId="4" fontId="63" fillId="0" borderId="22" xfId="20" applyNumberFormat="1" applyFont="1" applyFill="1" applyBorder="1" applyAlignment="1" applyProtection="1">
      <alignment horizontal="center" vertical="center"/>
      <protection locked="0"/>
    </xf>
    <xf numFmtId="0" fontId="63" fillId="0" borderId="22" xfId="20" applyFont="1" applyBorder="1" applyAlignment="1" applyProtection="1">
      <alignment horizontal="center"/>
      <protection locked="0"/>
    </xf>
    <xf numFmtId="164" fontId="67" fillId="0" borderId="22" xfId="20" applyNumberFormat="1" applyFont="1" applyFill="1" applyBorder="1" applyAlignment="1" applyProtection="1">
      <alignment horizontal="center"/>
      <protection locked="0"/>
    </xf>
    <xf numFmtId="4" fontId="10" fillId="0" borderId="22" xfId="0" applyNumberFormat="1" applyFont="1" applyFill="1" applyBorder="1" applyAlignment="1" applyProtection="1">
      <alignment horizontal="center" vertical="center" wrapText="1"/>
    </xf>
    <xf numFmtId="4" fontId="10" fillId="0" borderId="18" xfId="0" applyNumberFormat="1" applyFont="1" applyFill="1" applyBorder="1" applyAlignment="1" applyProtection="1">
      <alignment horizontal="center" vertical="center" wrapText="1"/>
    </xf>
    <xf numFmtId="164" fontId="3" fillId="0" borderId="10" xfId="0" applyNumberFormat="1" applyFont="1" applyFill="1" applyBorder="1" applyAlignment="1" applyProtection="1">
      <alignment horizontal="right" vertical="center"/>
      <protection locked="0"/>
    </xf>
    <xf numFmtId="164" fontId="3" fillId="0" borderId="0" xfId="0" applyNumberFormat="1" applyFont="1" applyFill="1" applyBorder="1" applyAlignment="1" applyProtection="1">
      <alignment horizontal="right" vertical="center"/>
      <protection locked="0"/>
    </xf>
    <xf numFmtId="4" fontId="82" fillId="0" borderId="38" xfId="0" applyNumberFormat="1" applyFont="1" applyFill="1" applyBorder="1" applyAlignment="1" applyProtection="1">
      <alignment horizontal="center" vertical="center" wrapText="1"/>
    </xf>
    <xf numFmtId="0" fontId="84" fillId="0" borderId="11" xfId="20" applyFont="1" applyBorder="1" applyAlignment="1" applyProtection="1">
      <alignment horizontal="center"/>
      <protection locked="0"/>
    </xf>
    <xf numFmtId="0" fontId="48" fillId="0" borderId="30" xfId="0" applyFont="1" applyFill="1" applyBorder="1" applyAlignment="1" applyProtection="1">
      <alignment vertical="center"/>
    </xf>
    <xf numFmtId="166" fontId="81" fillId="0" borderId="10" xfId="0" applyNumberFormat="1" applyFont="1" applyFill="1" applyBorder="1" applyAlignment="1" applyProtection="1">
      <alignment vertical="center"/>
      <protection locked="0"/>
    </xf>
    <xf numFmtId="166" fontId="81" fillId="0" borderId="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xf>
    <xf numFmtId="0" fontId="82" fillId="0" borderId="35" xfId="0" applyFont="1" applyFill="1" applyBorder="1" applyAlignment="1" applyProtection="1">
      <alignment horizontal="center" vertical="center" wrapText="1"/>
    </xf>
    <xf numFmtId="3" fontId="82" fillId="43" borderId="21" xfId="0" applyNumberFormat="1" applyFont="1" applyFill="1" applyBorder="1" applyAlignment="1" applyProtection="1">
      <alignment horizontal="center" vertical="center"/>
    </xf>
    <xf numFmtId="3" fontId="82" fillId="0" borderId="16" xfId="0" applyNumberFormat="1" applyFont="1" applyFill="1" applyBorder="1" applyAlignment="1" applyProtection="1">
      <alignment horizontal="center" vertical="center"/>
    </xf>
    <xf numFmtId="0" fontId="10" fillId="0" borderId="51" xfId="0" applyFont="1" applyFill="1" applyBorder="1" applyAlignment="1" applyProtection="1">
      <alignment horizontal="center" vertical="center" wrapText="1"/>
    </xf>
    <xf numFmtId="0" fontId="10" fillId="0" borderId="73" xfId="0" applyFont="1" applyFill="1" applyBorder="1" applyAlignment="1" applyProtection="1">
      <alignment horizontal="center" vertical="center" wrapText="1"/>
    </xf>
    <xf numFmtId="0" fontId="0" fillId="45" borderId="18" xfId="0" applyFill="1" applyBorder="1" applyAlignment="1">
      <alignment vertical="top" wrapText="1"/>
    </xf>
    <xf numFmtId="0" fontId="3" fillId="45" borderId="18" xfId="0" applyFont="1" applyFill="1" applyBorder="1" applyAlignment="1">
      <alignment vertical="top" wrapText="1"/>
    </xf>
    <xf numFmtId="14" fontId="0" fillId="28" borderId="0" xfId="0" applyNumberFormat="1" applyFill="1"/>
    <xf numFmtId="0" fontId="85" fillId="28" borderId="18" xfId="0" applyFont="1" applyFill="1" applyBorder="1" applyAlignment="1">
      <alignment vertical="top" wrapText="1"/>
    </xf>
    <xf numFmtId="0" fontId="86" fillId="28" borderId="18" xfId="0" applyFont="1" applyFill="1" applyBorder="1" applyAlignment="1">
      <alignment vertical="top" wrapText="1"/>
    </xf>
    <xf numFmtId="0" fontId="48" fillId="51" borderId="37" xfId="0" applyFont="1" applyFill="1" applyBorder="1" applyAlignment="1" applyProtection="1">
      <alignment vertical="center"/>
    </xf>
    <xf numFmtId="0" fontId="48" fillId="51" borderId="37" xfId="0" applyFont="1" applyFill="1" applyBorder="1" applyAlignment="1" applyProtection="1">
      <alignment vertical="center" wrapText="1"/>
    </xf>
    <xf numFmtId="0" fontId="67" fillId="51" borderId="37" xfId="0" applyFont="1" applyFill="1" applyBorder="1" applyAlignment="1" applyProtection="1">
      <alignment vertical="center"/>
    </xf>
    <xf numFmtId="0" fontId="67" fillId="51" borderId="37" xfId="20" applyFont="1" applyFill="1" applyBorder="1" applyAlignment="1" applyProtection="1">
      <alignment vertical="center"/>
      <protection locked="0"/>
    </xf>
    <xf numFmtId="0" fontId="67" fillId="51" borderId="37" xfId="20" applyFont="1" applyFill="1" applyBorder="1" applyProtection="1">
      <protection locked="0"/>
    </xf>
    <xf numFmtId="0" fontId="3" fillId="51" borderId="37" xfId="0" applyFont="1" applyFill="1" applyBorder="1" applyAlignment="1" applyProtection="1">
      <alignment vertical="center"/>
    </xf>
    <xf numFmtId="0" fontId="10" fillId="0" borderId="38"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top" wrapText="1"/>
    </xf>
    <xf numFmtId="0" fontId="53" fillId="42" borderId="0" xfId="308" applyFont="1" applyFill="1" applyBorder="1" applyAlignment="1">
      <alignment horizontal="left" wrapText="1"/>
    </xf>
    <xf numFmtId="0" fontId="53" fillId="42" borderId="0" xfId="308" applyFont="1" applyFill="1" applyBorder="1" applyAlignment="1">
      <alignment horizontal="left" vertical="top" wrapText="1"/>
    </xf>
    <xf numFmtId="0" fontId="53" fillId="42" borderId="0" xfId="308" applyFont="1" applyFill="1" applyBorder="1" applyAlignment="1">
      <alignment horizontal="left"/>
    </xf>
    <xf numFmtId="0" fontId="49" fillId="42" borderId="48" xfId="308" applyFont="1" applyFill="1" applyBorder="1" applyAlignment="1">
      <alignment horizontal="left" vertical="top" wrapText="1"/>
    </xf>
    <xf numFmtId="0" fontId="59" fillId="25" borderId="0" xfId="304" applyFont="1" applyFill="1" applyBorder="1" applyAlignment="1" applyProtection="1">
      <alignment horizontal="center" wrapText="1"/>
    </xf>
    <xf numFmtId="0" fontId="60" fillId="25" borderId="0" xfId="304" applyFont="1" applyFill="1" applyBorder="1" applyAlignment="1" applyProtection="1">
      <alignment horizontal="center"/>
    </xf>
    <xf numFmtId="0" fontId="61" fillId="25" borderId="0" xfId="304" applyFont="1" applyFill="1" applyBorder="1" applyAlignment="1" applyProtection="1">
      <alignment horizontal="center" wrapText="1"/>
    </xf>
    <xf numFmtId="0" fontId="64" fillId="25" borderId="0" xfId="304" applyFont="1" applyFill="1" applyBorder="1" applyAlignment="1" applyProtection="1">
      <alignment horizontal="center" wrapText="1"/>
    </xf>
    <xf numFmtId="1" fontId="77" fillId="40" borderId="18" xfId="20" applyNumberFormat="1" applyFont="1" applyFill="1" applyBorder="1" applyAlignment="1" applyProtection="1">
      <alignment horizontal="center" vertical="center"/>
      <protection locked="0"/>
    </xf>
    <xf numFmtId="1" fontId="77" fillId="40" borderId="14" xfId="20" applyNumberFormat="1" applyFont="1" applyFill="1" applyBorder="1" applyAlignment="1" applyProtection="1">
      <alignment horizontal="center" vertical="center"/>
      <protection locked="0"/>
    </xf>
    <xf numFmtId="0" fontId="73" fillId="0" borderId="0" xfId="23" applyFont="1" applyFill="1" applyBorder="1" applyAlignment="1" applyProtection="1">
      <alignment horizontal="left" vertical="center" wrapText="1"/>
    </xf>
    <xf numFmtId="0" fontId="63" fillId="51" borderId="31" xfId="20" applyFont="1" applyFill="1" applyBorder="1" applyAlignment="1" applyProtection="1">
      <alignment horizontal="center" vertical="center" wrapText="1"/>
      <protection locked="0"/>
    </xf>
    <xf numFmtId="0" fontId="63" fillId="51" borderId="36" xfId="20" applyFont="1" applyFill="1" applyBorder="1" applyAlignment="1" applyProtection="1">
      <alignment horizontal="center" vertical="center" wrapText="1"/>
      <protection locked="0"/>
    </xf>
    <xf numFmtId="1" fontId="63" fillId="0" borderId="0" xfId="20" applyNumberFormat="1" applyFont="1" applyBorder="1" applyAlignment="1" applyProtection="1">
      <alignment horizontal="center" vertical="center" wrapText="1"/>
    </xf>
    <xf numFmtId="1" fontId="63" fillId="0" borderId="47" xfId="20" applyNumberFormat="1" applyFont="1" applyBorder="1" applyAlignment="1" applyProtection="1">
      <alignment horizontal="center" vertical="center" wrapText="1"/>
      <protection locked="0"/>
    </xf>
    <xf numFmtId="1" fontId="63" fillId="0" borderId="51" xfId="20" applyNumberFormat="1" applyFont="1" applyBorder="1" applyAlignment="1" applyProtection="1">
      <alignment horizontal="center" vertical="center" wrapText="1"/>
      <protection locked="0"/>
    </xf>
    <xf numFmtId="1" fontId="63" fillId="0" borderId="0" xfId="20" applyNumberFormat="1" applyFont="1" applyBorder="1" applyAlignment="1" applyProtection="1">
      <alignment horizontal="center" vertical="center" wrapText="1"/>
      <protection locked="0"/>
    </xf>
    <xf numFmtId="1" fontId="63" fillId="0" borderId="25" xfId="20" applyNumberFormat="1" applyFont="1" applyBorder="1" applyAlignment="1" applyProtection="1">
      <alignment horizontal="center" vertical="center" wrapText="1"/>
      <protection locked="0"/>
    </xf>
    <xf numFmtId="0" fontId="67" fillId="0" borderId="48" xfId="20" applyFont="1" applyBorder="1" applyAlignment="1" applyProtection="1">
      <alignment horizontal="center"/>
      <protection locked="0"/>
    </xf>
    <xf numFmtId="0" fontId="67" fillId="0" borderId="49" xfId="20" applyFont="1" applyBorder="1" applyAlignment="1" applyProtection="1">
      <alignment horizontal="center"/>
      <protection locked="0"/>
    </xf>
    <xf numFmtId="0" fontId="63" fillId="0" borderId="38" xfId="0" applyFont="1" applyFill="1" applyBorder="1" applyAlignment="1" applyProtection="1">
      <alignment horizontal="center" vertical="center" wrapText="1"/>
    </xf>
    <xf numFmtId="0" fontId="67" fillId="0" borderId="39" xfId="0" applyFont="1" applyFill="1" applyBorder="1" applyAlignment="1" applyProtection="1">
      <alignment vertical="center"/>
    </xf>
    <xf numFmtId="0" fontId="63" fillId="0" borderId="38" xfId="0" applyFont="1" applyBorder="1" applyAlignment="1" applyProtection="1">
      <alignment horizontal="center" vertical="center" wrapText="1"/>
      <protection locked="0"/>
    </xf>
    <xf numFmtId="0" fontId="63" fillId="0" borderId="23" xfId="0" applyFont="1" applyBorder="1" applyAlignment="1" applyProtection="1">
      <alignment horizontal="center" vertical="center" wrapText="1"/>
      <protection locked="0"/>
    </xf>
    <xf numFmtId="4" fontId="63" fillId="0" borderId="38" xfId="0" applyNumberFormat="1" applyFont="1" applyFill="1" applyBorder="1" applyAlignment="1" applyProtection="1">
      <alignment horizontal="center" vertical="center" wrapText="1"/>
      <protection locked="0"/>
    </xf>
    <xf numFmtId="4" fontId="63" fillId="0" borderId="23" xfId="0" applyNumberFormat="1" applyFont="1" applyFill="1" applyBorder="1" applyAlignment="1" applyProtection="1">
      <alignment horizontal="center" vertical="center" wrapText="1"/>
      <protection locked="0"/>
    </xf>
    <xf numFmtId="0" fontId="63" fillId="0" borderId="11" xfId="0" applyFont="1" applyFill="1" applyBorder="1" applyAlignment="1" applyProtection="1">
      <alignment horizontal="center" vertical="center"/>
      <protection locked="0"/>
    </xf>
    <xf numFmtId="0" fontId="63" fillId="0" borderId="18" xfId="0" applyFont="1" applyFill="1" applyBorder="1" applyAlignment="1" applyProtection="1">
      <alignment horizontal="center" vertical="center"/>
      <protection locked="0"/>
    </xf>
    <xf numFmtId="0" fontId="63" fillId="51" borderId="31" xfId="0" applyFont="1" applyFill="1" applyBorder="1" applyAlignment="1" applyProtection="1">
      <alignment horizontal="center" vertical="center" wrapText="1"/>
    </xf>
    <xf numFmtId="0" fontId="8" fillId="51" borderId="36" xfId="0" applyFont="1" applyFill="1" applyBorder="1" applyAlignment="1">
      <alignment horizontal="center" vertical="center" wrapText="1"/>
    </xf>
    <xf numFmtId="0" fontId="63" fillId="51" borderId="30" xfId="20" applyFont="1" applyFill="1" applyBorder="1" applyAlignment="1" applyProtection="1">
      <alignment horizontal="center" vertical="center" wrapText="1"/>
      <protection locked="0"/>
    </xf>
    <xf numFmtId="0" fontId="0" fillId="51" borderId="30" xfId="0" applyFill="1" applyBorder="1" applyAlignment="1"/>
    <xf numFmtId="0" fontId="0" fillId="51" borderId="36" xfId="0" applyFill="1" applyBorder="1" applyAlignment="1"/>
    <xf numFmtId="0" fontId="64" fillId="40" borderId="54" xfId="20" applyFont="1" applyFill="1" applyBorder="1" applyAlignment="1" applyProtection="1">
      <alignment horizontal="center" vertical="center"/>
      <protection locked="0"/>
    </xf>
    <xf numFmtId="0" fontId="64" fillId="40" borderId="17" xfId="20" applyFont="1" applyFill="1" applyBorder="1" applyAlignment="1" applyProtection="1">
      <alignment horizontal="center" vertical="center"/>
      <protection locked="0"/>
    </xf>
    <xf numFmtId="0" fontId="64" fillId="40" borderId="19" xfId="20" applyFont="1" applyFill="1" applyBorder="1" applyAlignment="1" applyProtection="1">
      <alignment horizontal="center" vertical="center"/>
      <protection locked="0"/>
    </xf>
    <xf numFmtId="0" fontId="63" fillId="0" borderId="32" xfId="20" applyFont="1" applyBorder="1" applyAlignment="1" applyProtection="1">
      <alignment horizontal="center" vertical="center"/>
      <protection locked="0"/>
    </xf>
    <xf numFmtId="0" fontId="63" fillId="0" borderId="33" xfId="20" applyFont="1" applyBorder="1" applyAlignment="1" applyProtection="1">
      <alignment horizontal="center" vertical="center"/>
      <protection locked="0"/>
    </xf>
    <xf numFmtId="0" fontId="63" fillId="0" borderId="34" xfId="20" applyFont="1" applyBorder="1" applyAlignment="1" applyProtection="1">
      <alignment horizontal="center" vertical="center"/>
      <protection locked="0"/>
    </xf>
    <xf numFmtId="1" fontId="63" fillId="0" borderId="41" xfId="20" applyNumberFormat="1" applyFont="1" applyBorder="1" applyAlignment="1" applyProtection="1">
      <alignment horizontal="center" vertical="center" wrapText="1"/>
    </xf>
    <xf numFmtId="1" fontId="63" fillId="0" borderId="42" xfId="20" applyNumberFormat="1" applyFont="1" applyBorder="1" applyAlignment="1" applyProtection="1">
      <alignment horizontal="center" vertical="center" wrapText="1"/>
    </xf>
    <xf numFmtId="0" fontId="64" fillId="41" borderId="54" xfId="20" applyFont="1" applyFill="1" applyBorder="1" applyAlignment="1" applyProtection="1">
      <alignment horizontal="center" vertical="center"/>
      <protection locked="0"/>
    </xf>
    <xf numFmtId="0" fontId="64" fillId="41" borderId="17" xfId="20" applyFont="1" applyFill="1" applyBorder="1" applyAlignment="1" applyProtection="1">
      <alignment horizontal="center" vertical="center"/>
      <protection locked="0"/>
    </xf>
    <xf numFmtId="1" fontId="64" fillId="43" borderId="54" xfId="20" applyNumberFormat="1" applyFont="1" applyFill="1" applyBorder="1" applyAlignment="1" applyProtection="1">
      <alignment horizontal="center" vertical="center"/>
    </xf>
    <xf numFmtId="1" fontId="64" fillId="43" borderId="17" xfId="20" applyNumberFormat="1" applyFont="1" applyFill="1" applyBorder="1" applyAlignment="1" applyProtection="1">
      <alignment horizontal="center" vertical="center"/>
    </xf>
    <xf numFmtId="1" fontId="64" fillId="43" borderId="19" xfId="20" applyNumberFormat="1" applyFont="1" applyFill="1" applyBorder="1" applyAlignment="1" applyProtection="1">
      <alignment horizontal="center" vertical="center"/>
    </xf>
    <xf numFmtId="1" fontId="63" fillId="0" borderId="35" xfId="20" applyNumberFormat="1" applyFont="1" applyBorder="1" applyAlignment="1" applyProtection="1">
      <alignment horizontal="center" vertical="center" wrapText="1"/>
    </xf>
    <xf numFmtId="1" fontId="63" fillId="0" borderId="44" xfId="20" applyNumberFormat="1" applyFont="1" applyBorder="1" applyAlignment="1" applyProtection="1">
      <alignment horizontal="center" vertical="center" wrapText="1"/>
    </xf>
    <xf numFmtId="1" fontId="63" fillId="0" borderId="40" xfId="20" applyNumberFormat="1" applyFont="1" applyBorder="1" applyAlignment="1" applyProtection="1">
      <alignment horizontal="center" vertical="center" wrapText="1"/>
    </xf>
    <xf numFmtId="0" fontId="63" fillId="0" borderId="32" xfId="20" applyFont="1" applyFill="1" applyBorder="1" applyAlignment="1" applyProtection="1">
      <alignment horizontal="center" vertical="center" wrapText="1"/>
      <protection locked="0"/>
    </xf>
    <xf numFmtId="0" fontId="63" fillId="0" borderId="33" xfId="20" applyFont="1" applyFill="1" applyBorder="1" applyAlignment="1" applyProtection="1">
      <alignment horizontal="center" vertical="center" wrapText="1"/>
      <protection locked="0"/>
    </xf>
    <xf numFmtId="0" fontId="63" fillId="0" borderId="34" xfId="20" applyFont="1" applyFill="1" applyBorder="1" applyAlignment="1" applyProtection="1">
      <alignment horizontal="center" vertical="center" wrapText="1"/>
      <protection locked="0"/>
    </xf>
    <xf numFmtId="166" fontId="71" fillId="0" borderId="32" xfId="20" applyNumberFormat="1" applyFont="1" applyFill="1" applyBorder="1" applyAlignment="1" applyProtection="1">
      <alignment horizontal="center" vertical="center"/>
      <protection locked="0"/>
    </xf>
    <xf numFmtId="166" fontId="71" fillId="0" borderId="33" xfId="20" applyNumberFormat="1" applyFont="1" applyFill="1" applyBorder="1" applyAlignment="1" applyProtection="1">
      <alignment horizontal="center" vertical="center"/>
      <protection locked="0"/>
    </xf>
    <xf numFmtId="166" fontId="71" fillId="0" borderId="34" xfId="20" applyNumberFormat="1" applyFont="1" applyFill="1" applyBorder="1" applyAlignment="1" applyProtection="1">
      <alignment horizontal="center" vertical="center"/>
      <protection locked="0"/>
    </xf>
    <xf numFmtId="1" fontId="63" fillId="0" borderId="35" xfId="20" applyNumberFormat="1" applyFont="1" applyFill="1" applyBorder="1" applyAlignment="1" applyProtection="1">
      <alignment horizontal="center" vertical="center" wrapText="1"/>
    </xf>
    <xf numFmtId="1" fontId="63" fillId="0" borderId="40" xfId="20" applyNumberFormat="1" applyFont="1" applyFill="1" applyBorder="1" applyAlignment="1" applyProtection="1">
      <alignment horizontal="center" vertical="center" wrapText="1"/>
    </xf>
    <xf numFmtId="1" fontId="63" fillId="0" borderId="10" xfId="20" applyNumberFormat="1" applyFont="1" applyBorder="1" applyAlignment="1" applyProtection="1">
      <alignment horizontal="center" vertical="center" wrapText="1"/>
    </xf>
    <xf numFmtId="1" fontId="67" fillId="0" borderId="10" xfId="20" applyNumberFormat="1" applyFont="1" applyBorder="1" applyAlignment="1" applyProtection="1">
      <alignment horizontal="center" vertical="center"/>
    </xf>
    <xf numFmtId="1" fontId="67" fillId="0" borderId="42" xfId="20" applyNumberFormat="1" applyFont="1" applyBorder="1" applyAlignment="1" applyProtection="1">
      <alignment horizontal="center" vertical="center"/>
    </xf>
    <xf numFmtId="1" fontId="67" fillId="0" borderId="0" xfId="20" applyNumberFormat="1" applyFont="1" applyBorder="1" applyAlignment="1" applyProtection="1">
      <alignment horizontal="center" vertical="center"/>
    </xf>
    <xf numFmtId="1" fontId="63" fillId="0" borderId="16" xfId="20" applyNumberFormat="1" applyFont="1" applyFill="1" applyBorder="1" applyAlignment="1" applyProtection="1">
      <alignment horizontal="center" vertical="center" wrapText="1"/>
    </xf>
    <xf numFmtId="1" fontId="79" fillId="46" borderId="35" xfId="20" applyNumberFormat="1" applyFont="1" applyFill="1" applyBorder="1" applyAlignment="1" applyProtection="1">
      <alignment horizontal="center" vertical="center" wrapText="1"/>
    </xf>
    <xf numFmtId="1" fontId="79" fillId="46" borderId="40" xfId="20" applyNumberFormat="1" applyFont="1" applyFill="1" applyBorder="1" applyAlignment="1" applyProtection="1">
      <alignment horizontal="center" vertical="center" wrapText="1"/>
    </xf>
    <xf numFmtId="0" fontId="47" fillId="0" borderId="0" xfId="23" applyFont="1" applyFill="1" applyBorder="1" applyAlignment="1" applyProtection="1">
      <alignment horizontal="left" vertical="center" wrapText="1"/>
    </xf>
    <xf numFmtId="0" fontId="7" fillId="0" borderId="54" xfId="20" applyFont="1" applyBorder="1" applyAlignment="1" applyProtection="1">
      <alignment horizontal="center"/>
    </xf>
    <xf numFmtId="0" fontId="7" fillId="0" borderId="17" xfId="20" applyFont="1" applyBorder="1" applyAlignment="1" applyProtection="1">
      <alignment horizontal="center"/>
    </xf>
    <xf numFmtId="0" fontId="9" fillId="0" borderId="46" xfId="20" applyFont="1" applyBorder="1" applyAlignment="1">
      <alignment horizontal="center" vertical="center"/>
    </xf>
    <xf numFmtId="0" fontId="9" fillId="0" borderId="48" xfId="20" applyFont="1" applyBorder="1" applyAlignment="1">
      <alignment horizontal="center" vertical="center"/>
    </xf>
    <xf numFmtId="0" fontId="9" fillId="0" borderId="49" xfId="20" applyFont="1" applyBorder="1" applyAlignment="1">
      <alignment horizontal="center" vertical="center"/>
    </xf>
    <xf numFmtId="1" fontId="9" fillId="0" borderId="18" xfId="20" applyNumberFormat="1" applyFont="1" applyBorder="1" applyAlignment="1">
      <alignment horizontal="center" vertical="center" wrapText="1"/>
    </xf>
    <xf numFmtId="0" fontId="7" fillId="0" borderId="54" xfId="20" applyFont="1" applyFill="1" applyBorder="1" applyAlignment="1" applyProtection="1">
      <alignment horizontal="center"/>
    </xf>
    <xf numFmtId="0" fontId="7" fillId="0" borderId="17" xfId="20" applyFont="1" applyFill="1" applyBorder="1" applyAlignment="1" applyProtection="1">
      <alignment horizontal="center"/>
    </xf>
    <xf numFmtId="1" fontId="7" fillId="0" borderId="54" xfId="20" applyNumberFormat="1" applyFont="1" applyFill="1" applyBorder="1" applyAlignment="1" applyProtection="1">
      <alignment horizontal="center"/>
    </xf>
    <xf numFmtId="1" fontId="7" fillId="0" borderId="17" xfId="20" applyNumberFormat="1" applyFont="1" applyFill="1" applyBorder="1" applyAlignment="1" applyProtection="1">
      <alignment horizontal="center"/>
    </xf>
    <xf numFmtId="1" fontId="7" fillId="0" borderId="19" xfId="20" applyNumberFormat="1" applyFont="1" applyFill="1" applyBorder="1" applyAlignment="1" applyProtection="1">
      <alignment horizontal="center"/>
    </xf>
    <xf numFmtId="1" fontId="9" fillId="0" borderId="35" xfId="20" applyNumberFormat="1" applyFont="1" applyBorder="1" applyAlignment="1" applyProtection="1">
      <alignment horizontal="center" vertical="center" wrapText="1"/>
    </xf>
    <xf numFmtId="1" fontId="9" fillId="0" borderId="44" xfId="20" applyNumberFormat="1" applyFont="1" applyBorder="1" applyAlignment="1" applyProtection="1">
      <alignment horizontal="center" vertical="center" wrapText="1"/>
    </xf>
    <xf numFmtId="1" fontId="9" fillId="0" borderId="40" xfId="20" applyNumberFormat="1" applyFont="1" applyBorder="1" applyAlignment="1" applyProtection="1">
      <alignment horizontal="center" vertical="center" wrapText="1"/>
    </xf>
    <xf numFmtId="1" fontId="9" fillId="0" borderId="35" xfId="20" applyNumberFormat="1" applyFont="1" applyFill="1" applyBorder="1" applyAlignment="1" applyProtection="1">
      <alignment horizontal="center" vertical="center" wrapText="1"/>
    </xf>
    <xf numFmtId="1" fontId="9" fillId="0" borderId="40" xfId="20" applyNumberFormat="1" applyFont="1" applyFill="1" applyBorder="1" applyAlignment="1" applyProtection="1">
      <alignment horizontal="center" vertical="center" wrapText="1"/>
    </xf>
    <xf numFmtId="1" fontId="9" fillId="0" borderId="10" xfId="20" applyNumberFormat="1" applyFont="1" applyBorder="1" applyAlignment="1">
      <alignment horizontal="center" vertical="center" wrapText="1"/>
    </xf>
    <xf numFmtId="1" fontId="31" fillId="0" borderId="10" xfId="20" applyNumberFormat="1" applyFont="1" applyBorder="1" applyAlignment="1">
      <alignment horizontal="center" vertical="center"/>
    </xf>
    <xf numFmtId="1" fontId="9" fillId="0" borderId="41" xfId="20" applyNumberFormat="1" applyFont="1" applyBorder="1" applyAlignment="1">
      <alignment horizontal="center" vertical="center" wrapText="1"/>
    </xf>
    <xf numFmtId="1" fontId="31" fillId="0" borderId="42" xfId="20" applyNumberFormat="1" applyFont="1" applyBorder="1" applyAlignment="1">
      <alignment horizontal="center" vertical="center"/>
    </xf>
    <xf numFmtId="1" fontId="9" fillId="0" borderId="11" xfId="20" applyNumberFormat="1" applyFont="1" applyBorder="1" applyAlignment="1" applyProtection="1">
      <alignment horizontal="center" vertical="center" wrapText="1"/>
    </xf>
    <xf numFmtId="1" fontId="9" fillId="0" borderId="11" xfId="20" applyNumberFormat="1" applyFont="1" applyBorder="1" applyAlignment="1" applyProtection="1">
      <alignment horizontal="center" vertical="center"/>
    </xf>
    <xf numFmtId="1" fontId="9" fillId="0" borderId="0" xfId="20" applyNumberFormat="1" applyFont="1" applyBorder="1" applyAlignment="1">
      <alignment horizontal="center" vertical="center" wrapText="1"/>
    </xf>
    <xf numFmtId="1" fontId="31" fillId="0" borderId="0" xfId="20" applyNumberFormat="1" applyFont="1" applyBorder="1" applyAlignment="1">
      <alignment horizontal="center" vertical="center"/>
    </xf>
    <xf numFmtId="1" fontId="9" fillId="0" borderId="16" xfId="20" applyNumberFormat="1" applyFont="1" applyFill="1" applyBorder="1" applyAlignment="1" applyProtection="1">
      <alignment horizontal="center" vertical="center" wrapText="1"/>
    </xf>
    <xf numFmtId="0" fontId="9" fillId="0" borderId="31" xfId="20" applyFont="1" applyFill="1" applyBorder="1" applyAlignment="1" applyProtection="1">
      <alignment horizontal="center" vertical="center" wrapText="1"/>
    </xf>
    <xf numFmtId="0" fontId="9" fillId="0" borderId="36" xfId="20" applyFont="1" applyFill="1" applyBorder="1" applyAlignment="1" applyProtection="1">
      <alignment horizontal="center" vertical="center" wrapText="1"/>
    </xf>
    <xf numFmtId="0" fontId="9" fillId="0" borderId="31" xfId="20" applyFont="1" applyBorder="1" applyAlignment="1">
      <alignment horizontal="center" vertical="center" wrapText="1"/>
    </xf>
    <xf numFmtId="0" fontId="9" fillId="0" borderId="36" xfId="20" applyFont="1" applyBorder="1" applyAlignment="1">
      <alignment horizontal="center" vertical="center" wrapText="1"/>
    </xf>
    <xf numFmtId="0" fontId="9" fillId="0" borderId="32" xfId="20" applyFont="1" applyFill="1" applyBorder="1" applyAlignment="1" applyProtection="1">
      <alignment horizontal="center" vertical="center" wrapText="1"/>
    </xf>
    <xf numFmtId="0" fontId="9" fillId="0" borderId="33" xfId="20" applyFont="1" applyFill="1" applyBorder="1" applyAlignment="1" applyProtection="1">
      <alignment horizontal="center" vertical="center" wrapText="1"/>
    </xf>
    <xf numFmtId="0" fontId="9" fillId="0" borderId="34" xfId="20" applyFont="1" applyFill="1" applyBorder="1" applyAlignment="1" applyProtection="1">
      <alignment horizontal="center" vertical="center" wrapText="1"/>
    </xf>
    <xf numFmtId="166" fontId="33" fillId="0" borderId="32" xfId="20" applyNumberFormat="1" applyFont="1" applyFill="1" applyBorder="1" applyAlignment="1">
      <alignment horizontal="center" vertical="center"/>
    </xf>
    <xf numFmtId="166" fontId="33" fillId="0" borderId="33" xfId="20" applyNumberFormat="1" applyFont="1" applyFill="1" applyBorder="1" applyAlignment="1">
      <alignment horizontal="center" vertical="center"/>
    </xf>
    <xf numFmtId="166" fontId="33" fillId="0" borderId="34" xfId="20" applyNumberFormat="1" applyFont="1" applyFill="1" applyBorder="1" applyAlignment="1">
      <alignment horizontal="center" vertical="center"/>
    </xf>
    <xf numFmtId="0" fontId="65" fillId="38" borderId="18" xfId="21" applyFont="1" applyFill="1" applyBorder="1" applyAlignment="1" applyProtection="1">
      <alignment horizontal="center" vertical="distributed" wrapText="1"/>
    </xf>
    <xf numFmtId="0" fontId="65" fillId="38" borderId="18" xfId="21" applyFont="1" applyFill="1" applyBorder="1" applyAlignment="1" applyProtection="1">
      <alignment horizontal="center" vertical="distributed"/>
    </xf>
    <xf numFmtId="0" fontId="76" fillId="25" borderId="0" xfId="21" applyFont="1" applyFill="1" applyAlignment="1">
      <alignment horizontal="center" vertical="center" wrapText="1"/>
    </xf>
    <xf numFmtId="167" fontId="76" fillId="25" borderId="47" xfId="21" applyNumberFormat="1" applyFont="1" applyFill="1" applyBorder="1" applyAlignment="1">
      <alignment horizontal="center" vertical="center" wrapText="1"/>
    </xf>
    <xf numFmtId="167" fontId="76" fillId="25" borderId="0" xfId="21" applyNumberFormat="1" applyFont="1" applyFill="1" applyBorder="1" applyAlignment="1">
      <alignment horizontal="center" vertical="center" wrapText="1"/>
    </xf>
    <xf numFmtId="167" fontId="9" fillId="0" borderId="20" xfId="33" applyNumberFormat="1" applyFont="1" applyFill="1" applyBorder="1" applyAlignment="1" applyProtection="1">
      <alignment horizontal="center" vertical="center" wrapText="1"/>
    </xf>
    <xf numFmtId="167" fontId="9" fillId="0" borderId="42" xfId="33" applyNumberFormat="1" applyFont="1" applyFill="1" applyBorder="1" applyAlignment="1" applyProtection="1">
      <alignment horizontal="center" vertical="center" wrapText="1"/>
    </xf>
    <xf numFmtId="167" fontId="9" fillId="0" borderId="64" xfId="33" applyNumberFormat="1" applyFont="1" applyFill="1" applyBorder="1" applyAlignment="1" applyProtection="1">
      <alignment horizontal="center" vertical="center" wrapText="1"/>
    </xf>
    <xf numFmtId="167" fontId="9" fillId="0" borderId="40" xfId="33" applyNumberFormat="1" applyFont="1" applyFill="1" applyBorder="1" applyAlignment="1" applyProtection="1">
      <alignment horizontal="center" vertical="center" wrapText="1"/>
    </xf>
    <xf numFmtId="0" fontId="9" fillId="0" borderId="62" xfId="33" applyFont="1" applyFill="1" applyBorder="1" applyAlignment="1" applyProtection="1">
      <alignment horizontal="center" vertical="center" wrapText="1"/>
    </xf>
    <xf numFmtId="0" fontId="9" fillId="0" borderId="11" xfId="33" applyFont="1" applyFill="1" applyBorder="1" applyAlignment="1" applyProtection="1">
      <alignment horizontal="center" vertical="center" wrapText="1"/>
    </xf>
    <xf numFmtId="166" fontId="9" fillId="0" borderId="20" xfId="33" applyNumberFormat="1" applyFont="1" applyFill="1" applyBorder="1" applyAlignment="1" applyProtection="1">
      <alignment horizontal="center" vertical="center" wrapText="1"/>
    </xf>
    <xf numFmtId="166" fontId="9" fillId="0" borderId="42" xfId="33" applyNumberFormat="1" applyFont="1" applyFill="1" applyBorder="1" applyAlignment="1" applyProtection="1">
      <alignment horizontal="center" vertical="center" wrapText="1"/>
    </xf>
    <xf numFmtId="8" fontId="9" fillId="0" borderId="27" xfId="33" applyNumberFormat="1" applyFont="1" applyFill="1" applyBorder="1" applyAlignment="1" applyProtection="1">
      <alignment horizontal="center" vertical="center" wrapText="1"/>
    </xf>
    <xf numFmtId="8" fontId="9" fillId="0" borderId="26" xfId="33" applyNumberFormat="1" applyFont="1" applyFill="1" applyBorder="1" applyAlignment="1" applyProtection="1">
      <alignment horizontal="center" vertical="center" wrapText="1"/>
    </xf>
    <xf numFmtId="8" fontId="9" fillId="0" borderId="63" xfId="33" applyNumberFormat="1" applyFont="1" applyFill="1" applyBorder="1" applyAlignment="1" applyProtection="1">
      <alignment horizontal="center" vertical="center" wrapText="1"/>
    </xf>
    <xf numFmtId="166" fontId="9" fillId="28" borderId="27" xfId="33" applyNumberFormat="1" applyFont="1" applyFill="1" applyBorder="1" applyAlignment="1" applyProtection="1">
      <alignment horizontal="center" vertical="center" wrapText="1"/>
    </xf>
    <xf numFmtId="166" fontId="9" fillId="28" borderId="26" xfId="33" applyNumberFormat="1" applyFont="1" applyFill="1" applyBorder="1" applyAlignment="1" applyProtection="1">
      <alignment horizontal="center" vertical="center" wrapText="1"/>
    </xf>
    <xf numFmtId="166" fontId="9" fillId="28" borderId="63" xfId="33" applyNumberFormat="1" applyFont="1" applyFill="1" applyBorder="1" applyAlignment="1" applyProtection="1">
      <alignment horizontal="center" vertical="center" wrapText="1"/>
    </xf>
    <xf numFmtId="0" fontId="4" fillId="30" borderId="65" xfId="0" applyFont="1" applyFill="1" applyBorder="1" applyAlignment="1" applyProtection="1">
      <alignment horizontal="left" vertical="center" wrapText="1"/>
    </xf>
    <xf numFmtId="0" fontId="4" fillId="30" borderId="63" xfId="0" applyFont="1" applyFill="1" applyBorder="1" applyAlignment="1" applyProtection="1">
      <alignment vertical="center"/>
    </xf>
    <xf numFmtId="0" fontId="3" fillId="0" borderId="32" xfId="0" applyFont="1" applyFill="1" applyBorder="1" applyAlignment="1" applyProtection="1">
      <alignment horizontal="left" vertical="center" wrapText="1"/>
    </xf>
    <xf numFmtId="0" fontId="3" fillId="0" borderId="34" xfId="0" applyFont="1" applyBorder="1" applyAlignment="1" applyProtection="1">
      <alignment vertical="center"/>
    </xf>
    <xf numFmtId="0" fontId="3" fillId="0" borderId="59" xfId="0" applyFont="1" applyFill="1" applyBorder="1" applyAlignment="1" applyProtection="1">
      <alignment horizontal="left" vertical="center" wrapText="1"/>
    </xf>
    <xf numFmtId="0" fontId="3" fillId="0" borderId="67" xfId="0" applyFont="1" applyBorder="1" applyAlignment="1" applyProtection="1">
      <alignment vertical="center"/>
    </xf>
    <xf numFmtId="0" fontId="45" fillId="0" borderId="0" xfId="19" applyFont="1" applyBorder="1" applyAlignment="1" applyProtection="1">
      <alignment horizontal="left" vertical="center" wrapText="1"/>
    </xf>
    <xf numFmtId="164" fontId="3" fillId="52" borderId="21" xfId="0" applyNumberFormat="1" applyFont="1" applyFill="1" applyBorder="1" applyAlignment="1" applyProtection="1">
      <alignment horizontal="right" vertical="center"/>
      <protection locked="0"/>
    </xf>
    <xf numFmtId="0" fontId="72" fillId="0" borderId="0" xfId="304" applyFont="1" applyAlignment="1">
      <alignment vertical="top"/>
    </xf>
    <xf numFmtId="14" fontId="72" fillId="0" borderId="0" xfId="304" applyNumberFormat="1" applyFont="1" applyFill="1" applyBorder="1" applyAlignment="1" applyProtection="1">
      <alignment horizontal="left" vertical="top"/>
    </xf>
    <xf numFmtId="0" fontId="72" fillId="0" borderId="0" xfId="304" applyFont="1"/>
  </cellXfs>
  <cellStyles count="339">
    <cellStyle name="_Column1" xfId="36"/>
    <cellStyle name="_Column1 2" xfId="169"/>
    <cellStyle name="_Column1 3" xfId="168"/>
    <cellStyle name="_Column1_120319_BAB_KoPr2012_KEMA" xfId="37"/>
    <cellStyle name="_Column1_120319_BAB_KoPr2012_KEMA 2" xfId="171"/>
    <cellStyle name="_Column1_120319_BAB_KoPr2012_KEMA 3" xfId="170"/>
    <cellStyle name="_Column1_120329_EHB_KoPr_Basisjahr_ENTWURF" xfId="38"/>
    <cellStyle name="_Column1_120329_EHB_KoPr_Basisjahr_ENTWURF 2" xfId="39"/>
    <cellStyle name="_Column1_120329_EHB_KoPr_Basisjahr_ENTWURF 2 2" xfId="174"/>
    <cellStyle name="_Column1_120329_EHB_KoPr_Basisjahr_ENTWURF 2 3" xfId="173"/>
    <cellStyle name="_Column1_120329_EHB_KoPr_Basisjahr_ENTWURF 3" xfId="175"/>
    <cellStyle name="_Column1_120329_EHB_KoPr_Basisjahr_ENTWURF 4" xfId="172"/>
    <cellStyle name="_Column1_A. Allgemeine Informationen" xfId="40"/>
    <cellStyle name="_Column1_A. Allgemeine Informationen 2" xfId="177"/>
    <cellStyle name="_Column1_A. Allgemeine Informationen 3" xfId="176"/>
    <cellStyle name="_Column1_Ausfüllhilfe" xfId="41"/>
    <cellStyle name="_Column1_Ausfüllhilfe 2" xfId="179"/>
    <cellStyle name="_Column1_Ausfüllhilfe 3" xfId="178"/>
    <cellStyle name="_Column1_kalk. EK-Verzinsung" xfId="42"/>
    <cellStyle name="_Column1_kalk. EK-Verzinsung 2" xfId="43"/>
    <cellStyle name="_Column1_kalk. EK-Verzinsung 2 2" xfId="182"/>
    <cellStyle name="_Column1_kalk. EK-Verzinsung 2 3" xfId="181"/>
    <cellStyle name="_Column1_kalk. EK-Verzinsung 3" xfId="183"/>
    <cellStyle name="_Column1_kalk. EK-Verzinsung 4" xfId="180"/>
    <cellStyle name="_Column1_Mehrjahresvergleich" xfId="44"/>
    <cellStyle name="_Column1_Mehrjahresvergleich 2" xfId="45"/>
    <cellStyle name="_Column1_Mehrjahresvergleich 2 2" xfId="186"/>
    <cellStyle name="_Column1_Mehrjahresvergleich 2 3" xfId="185"/>
    <cellStyle name="_Column1_Mehrjahresvergleich 3" xfId="187"/>
    <cellStyle name="_Column1_Mehrjahresvergleich 4" xfId="184"/>
    <cellStyle name="_Column1_SAV-Vergleich" xfId="46"/>
    <cellStyle name="_Column1_SAV-Vergleich 2" xfId="47"/>
    <cellStyle name="_Column1_SAV-Vergleich 2 2" xfId="190"/>
    <cellStyle name="_Column1_SAV-Vergleich 2 3" xfId="189"/>
    <cellStyle name="_Column1_SAV-Vergleich 3" xfId="191"/>
    <cellStyle name="_Column1_SAV-Vergleich 4" xfId="188"/>
    <cellStyle name="_Column2" xfId="48"/>
    <cellStyle name="_Column3" xfId="49"/>
    <cellStyle name="_Column4" xfId="50"/>
    <cellStyle name="_Column4_120319_BAB_KoPr2012_KEMA" xfId="51"/>
    <cellStyle name="_Column4_120329_EHB_KoPr_Basisjahr_ENTWURF" xfId="52"/>
    <cellStyle name="_Column4_120329_EHB_KoPr_Basisjahr_ENTWURF 2" xfId="53"/>
    <cellStyle name="_Column4_A. Allgemeine Informationen" xfId="54"/>
    <cellStyle name="_Column4_Ausfüllhilfe" xfId="55"/>
    <cellStyle name="_Column4_kalk. EK-Verzinsung" xfId="56"/>
    <cellStyle name="_Column4_kalk. EK-Verzinsung 2" xfId="57"/>
    <cellStyle name="_Column4_Mehrjahresvergleich" xfId="58"/>
    <cellStyle name="_Column4_Mehrjahresvergleich 2" xfId="59"/>
    <cellStyle name="_Column4_SAV-Vergleich" xfId="60"/>
    <cellStyle name="_Column4_SAV-Vergleich 2" xfId="61"/>
    <cellStyle name="_Column5" xfId="62"/>
    <cellStyle name="_Column6" xfId="63"/>
    <cellStyle name="_Column7" xfId="64"/>
    <cellStyle name="_Column7 2" xfId="193"/>
    <cellStyle name="_Column7 3" xfId="192"/>
    <cellStyle name="_Data" xfId="65"/>
    <cellStyle name="_Data 2" xfId="195"/>
    <cellStyle name="_Data 3" xfId="194"/>
    <cellStyle name="_Data_120319_BAB_KoPr2012_KEMA" xfId="66"/>
    <cellStyle name="_Data_120319_BAB_KoPr2012_KEMA 2" xfId="197"/>
    <cellStyle name="_Data_120319_BAB_KoPr2012_KEMA 3" xfId="196"/>
    <cellStyle name="_Data_120319_BAB_KoPr2012_KEMA_120616_Prüfwerkzeug_2_EOG" xfId="67"/>
    <cellStyle name="_Data_120319_BAB_KoPr2012_KEMA_120616_Prüfwerkzeug_2_EOG 2" xfId="199"/>
    <cellStyle name="_Data_120319_BAB_KoPr2012_KEMA_120616_Prüfwerkzeug_2_EOG 3" xfId="198"/>
    <cellStyle name="_Data_120319_BAB_KoPr2012_KEMA_130911_Zusatzdaten" xfId="68"/>
    <cellStyle name="_Data_120319_BAB_KoPr2012_KEMA_130911_Zusatzdaten 2" xfId="201"/>
    <cellStyle name="_Data_120319_BAB_KoPr2012_KEMA_130911_Zusatzdaten 3" xfId="200"/>
    <cellStyle name="_Data_120319_BAB_KoPr2012_KEMA_VNBErhebungsbogenKostenprfg2012_2xls" xfId="69"/>
    <cellStyle name="_Data_120319_BAB_KoPr2012_KEMA_VNBErhebungsbogenKostenprfg2012_2xls 2" xfId="203"/>
    <cellStyle name="_Data_120319_BAB_KoPr2012_KEMA_VNBErhebungsbogenKostenprfg2012_2xls 3" xfId="202"/>
    <cellStyle name="_Header" xfId="70"/>
    <cellStyle name="_Row1" xfId="71"/>
    <cellStyle name="_Row1 2" xfId="205"/>
    <cellStyle name="_Row1 3" xfId="204"/>
    <cellStyle name="_Row1_120319_BAB_KoPr2012_KEMA" xfId="72"/>
    <cellStyle name="_Row1_120319_BAB_KoPr2012_KEMA 2" xfId="207"/>
    <cellStyle name="_Row1_120319_BAB_KoPr2012_KEMA 3" xfId="206"/>
    <cellStyle name="_Row1_120329_EHB_KoPr_Basisjahr_ENTWURF" xfId="73"/>
    <cellStyle name="_Row1_120329_EHB_KoPr_Basisjahr_ENTWURF 2" xfId="74"/>
    <cellStyle name="_Row1_120329_EHB_KoPr_Basisjahr_ENTWURF 2 2" xfId="210"/>
    <cellStyle name="_Row1_120329_EHB_KoPr_Basisjahr_ENTWURF 2 3" xfId="209"/>
    <cellStyle name="_Row1_120329_EHB_KoPr_Basisjahr_ENTWURF 3" xfId="211"/>
    <cellStyle name="_Row1_120329_EHB_KoPr_Basisjahr_ENTWURF 4" xfId="208"/>
    <cellStyle name="_Row1_A. Allgemeine Informationen" xfId="75"/>
    <cellStyle name="_Row1_A. Allgemeine Informationen 2" xfId="213"/>
    <cellStyle name="_Row1_A. Allgemeine Informationen 3" xfId="212"/>
    <cellStyle name="_Row1_Ausfüllhilfe" xfId="76"/>
    <cellStyle name="_Row1_Ausfüllhilfe 2" xfId="215"/>
    <cellStyle name="_Row1_Ausfüllhilfe 3" xfId="214"/>
    <cellStyle name="_Row1_kalk. EK-Verzinsung" xfId="77"/>
    <cellStyle name="_Row1_kalk. EK-Verzinsung 2" xfId="78"/>
    <cellStyle name="_Row1_kalk. EK-Verzinsung 2 2" xfId="218"/>
    <cellStyle name="_Row1_kalk. EK-Verzinsung 2 3" xfId="217"/>
    <cellStyle name="_Row1_kalk. EK-Verzinsung 3" xfId="219"/>
    <cellStyle name="_Row1_kalk. EK-Verzinsung 4" xfId="216"/>
    <cellStyle name="_Row1_Mehrjahresvergleich" xfId="79"/>
    <cellStyle name="_Row1_Mehrjahresvergleich 2" xfId="80"/>
    <cellStyle name="_Row1_Mehrjahresvergleich 2 2" xfId="222"/>
    <cellStyle name="_Row1_Mehrjahresvergleich 2 3" xfId="221"/>
    <cellStyle name="_Row1_Mehrjahresvergleich 3" xfId="223"/>
    <cellStyle name="_Row1_Mehrjahresvergleich 4" xfId="220"/>
    <cellStyle name="_Row1_SAV-Vergleich" xfId="81"/>
    <cellStyle name="_Row1_SAV-Vergleich 2" xfId="82"/>
    <cellStyle name="_Row1_SAV-Vergleich 2 2" xfId="226"/>
    <cellStyle name="_Row1_SAV-Vergleich 2 3" xfId="225"/>
    <cellStyle name="_Row1_SAV-Vergleich 3" xfId="227"/>
    <cellStyle name="_Row1_SAV-Vergleich 4" xfId="224"/>
    <cellStyle name="_Row2" xfId="83"/>
    <cellStyle name="_Row3" xfId="84"/>
    <cellStyle name="_Row4" xfId="85"/>
    <cellStyle name="_Row4 2" xfId="229"/>
    <cellStyle name="_Row4 3" xfId="228"/>
    <cellStyle name="_Row5" xfId="86"/>
    <cellStyle name="_Row6" xfId="87"/>
    <cellStyle name="_Row7" xfId="88"/>
    <cellStyle name="_Row7 2" xfId="231"/>
    <cellStyle name="_Row7 3" xfId="230"/>
    <cellStyle name="20 % - Akzent1" xfId="95" builtinId="30" customBuiltin="1"/>
    <cellStyle name="20 % - Akzent1 2" xfId="89"/>
    <cellStyle name="20 % - Akzent1 2 2" xfId="232"/>
    <cellStyle name="20 % - Akzent2" xfId="96" builtinId="34" customBuiltin="1"/>
    <cellStyle name="20 % - Akzent2 2" xfId="90"/>
    <cellStyle name="20 % - Akzent2 2 2" xfId="233"/>
    <cellStyle name="20 % - Akzent3" xfId="97" builtinId="38" customBuiltin="1"/>
    <cellStyle name="20 % - Akzent3 2" xfId="91"/>
    <cellStyle name="20 % - Akzent3 2 2" xfId="234"/>
    <cellStyle name="20 % - Akzent4" xfId="98" builtinId="42" customBuiltin="1"/>
    <cellStyle name="20 % - Akzent4 2" xfId="92"/>
    <cellStyle name="20 % - Akzent4 2 2" xfId="235"/>
    <cellStyle name="20 % - Akzent5" xfId="99" builtinId="46" customBuiltin="1"/>
    <cellStyle name="20 % - Akzent5 2" xfId="93"/>
    <cellStyle name="20 % - Akzent5 2 2" xfId="236"/>
    <cellStyle name="20 % - Akzent6" xfId="100" builtinId="50" customBuiltin="1"/>
    <cellStyle name="20 % - Akzent6 2" xfId="94"/>
    <cellStyle name="20 % - Akzent6 2 2" xfId="237"/>
    <cellStyle name="20% - Akzent1" xfId="238"/>
    <cellStyle name="20% - Akzent1 2" xfId="239"/>
    <cellStyle name="20% - Akzent2" xfId="240"/>
    <cellStyle name="20% - Akzent2 2" xfId="241"/>
    <cellStyle name="20% - Akzent3" xfId="242"/>
    <cellStyle name="20% - Akzent3 2" xfId="243"/>
    <cellStyle name="20% - Akzent4" xfId="244"/>
    <cellStyle name="20% - Akzent4 2" xfId="245"/>
    <cellStyle name="20% - Akzent5" xfId="246"/>
    <cellStyle name="20% - Akzent5 2" xfId="247"/>
    <cellStyle name="20% - Akzent6" xfId="248"/>
    <cellStyle name="20% - Akzent6 2" xfId="249"/>
    <cellStyle name="40 % - Akzent1" xfId="107" builtinId="31" customBuiltin="1"/>
    <cellStyle name="40 % - Akzent1 2" xfId="101"/>
    <cellStyle name="40 % - Akzent1 2 2" xfId="250"/>
    <cellStyle name="40 % - Akzent2" xfId="108" builtinId="35" customBuiltin="1"/>
    <cellStyle name="40 % - Akzent2 2" xfId="102"/>
    <cellStyle name="40 % - Akzent2 2 2" xfId="251"/>
    <cellStyle name="40 % - Akzent3" xfId="109" builtinId="39" customBuiltin="1"/>
    <cellStyle name="40 % - Akzent3 2" xfId="103"/>
    <cellStyle name="40 % - Akzent3 2 2" xfId="252"/>
    <cellStyle name="40 % - Akzent4" xfId="110" builtinId="43" customBuiltin="1"/>
    <cellStyle name="40 % - Akzent4 2" xfId="104"/>
    <cellStyle name="40 % - Akzent4 2 2" xfId="253"/>
    <cellStyle name="40 % - Akzent5" xfId="111" builtinId="47" customBuiltin="1"/>
    <cellStyle name="40 % - Akzent5 2" xfId="105"/>
    <cellStyle name="40 % - Akzent5 2 2" xfId="254"/>
    <cellStyle name="40 % - Akzent6" xfId="112" builtinId="51" customBuiltin="1"/>
    <cellStyle name="40 % - Akzent6 2" xfId="106"/>
    <cellStyle name="40 % - Akzent6 2 2" xfId="255"/>
    <cellStyle name="40% - Akzent1" xfId="256"/>
    <cellStyle name="40% - Akzent1 2" xfId="257"/>
    <cellStyle name="40% - Akzent2" xfId="258"/>
    <cellStyle name="40% - Akzent2 2" xfId="259"/>
    <cellStyle name="40% - Akzent3" xfId="260"/>
    <cellStyle name="40% - Akzent3 2" xfId="261"/>
    <cellStyle name="40% - Akzent4" xfId="262"/>
    <cellStyle name="40% - Akzent4 2" xfId="263"/>
    <cellStyle name="40% - Akzent5" xfId="264"/>
    <cellStyle name="40% - Akzent5 2" xfId="265"/>
    <cellStyle name="40% - Akzent6" xfId="266"/>
    <cellStyle name="40% - Akzent6 2" xfId="267"/>
    <cellStyle name="60 % - Akzent1" xfId="119" builtinId="32" customBuiltin="1"/>
    <cellStyle name="60 % - Akzent1 2" xfId="113"/>
    <cellStyle name="60 % - Akzent2" xfId="120" builtinId="36" customBuiltin="1"/>
    <cellStyle name="60 % - Akzent2 2" xfId="114"/>
    <cellStyle name="60 % - Akzent3" xfId="121" builtinId="40" customBuiltin="1"/>
    <cellStyle name="60 % - Akzent3 2" xfId="115"/>
    <cellStyle name="60 % - Akzent4" xfId="122" builtinId="44" customBuiltin="1"/>
    <cellStyle name="60 % - Akzent4 2" xfId="116"/>
    <cellStyle name="60 % - Akzent5" xfId="123" builtinId="48" customBuiltin="1"/>
    <cellStyle name="60 % - Akzent5 2" xfId="117"/>
    <cellStyle name="60 % - Akzent6" xfId="124" builtinId="52" customBuiltin="1"/>
    <cellStyle name="60 % - Akzent6 2" xfId="118"/>
    <cellStyle name="60% - Akzent1" xfId="268"/>
    <cellStyle name="60% - Akzent2" xfId="269"/>
    <cellStyle name="60% - Akzent3" xfId="270"/>
    <cellStyle name="60% - Akzent4" xfId="271"/>
    <cellStyle name="60% - Akzent5" xfId="272"/>
    <cellStyle name="60% - Akzent6" xfId="273"/>
    <cellStyle name="Akzent1" xfId="1" builtinId="29" customBuiltin="1"/>
    <cellStyle name="Akzent1 2" xfId="125"/>
    <cellStyle name="Akzent1 3" xfId="274"/>
    <cellStyle name="Akzent2" xfId="2" builtinId="33" customBuiltin="1"/>
    <cellStyle name="Akzent2 2" xfId="126"/>
    <cellStyle name="Akzent2 3" xfId="275"/>
    <cellStyle name="Akzent3" xfId="3" builtinId="37" customBuiltin="1"/>
    <cellStyle name="Akzent3 2" xfId="127"/>
    <cellStyle name="Akzent3 3" xfId="276"/>
    <cellStyle name="Akzent4" xfId="4" builtinId="41" customBuiltin="1"/>
    <cellStyle name="Akzent4 2" xfId="128"/>
    <cellStyle name="Akzent4 3" xfId="277"/>
    <cellStyle name="Akzent5" xfId="5" builtinId="45" customBuiltin="1"/>
    <cellStyle name="Akzent5 2" xfId="129"/>
    <cellStyle name="Akzent5 3" xfId="278"/>
    <cellStyle name="Akzent6" xfId="6" builtinId="49" customBuiltin="1"/>
    <cellStyle name="Akzent6 2" xfId="130"/>
    <cellStyle name="Akzent6 3" xfId="279"/>
    <cellStyle name="Ausgabe" xfId="7" builtinId="21" customBuiltin="1"/>
    <cellStyle name="Ausgabe 2" xfId="131"/>
    <cellStyle name="Ausgabe 3" xfId="280"/>
    <cellStyle name="Berechnung" xfId="8" builtinId="22" customBuiltin="1"/>
    <cellStyle name="Berechnung 2" xfId="132"/>
    <cellStyle name="Berechnung 3" xfId="281"/>
    <cellStyle name="Eingabe" xfId="9" builtinId="20" customBuiltin="1"/>
    <cellStyle name="Eingabe 2" xfId="133"/>
    <cellStyle name="Eingabe 3" xfId="282"/>
    <cellStyle name="Ergebnis" xfId="10" builtinId="25" customBuiltin="1"/>
    <cellStyle name="Ergebnis 2" xfId="134"/>
    <cellStyle name="Ergebnis 3" xfId="283"/>
    <cellStyle name="Erklärender Text" xfId="11" builtinId="53" customBuiltin="1"/>
    <cellStyle name="Erklärender Text 2" xfId="135"/>
    <cellStyle name="Erklärender Text 3" xfId="284"/>
    <cellStyle name="Euro" xfId="12"/>
    <cellStyle name="Euro 2" xfId="136"/>
    <cellStyle name="Euro 2 2" xfId="286"/>
    <cellStyle name="Euro 2 3" xfId="285"/>
    <cellStyle name="Euro 3" xfId="137"/>
    <cellStyle name="Euro 3 2" xfId="288"/>
    <cellStyle name="Euro 3 3" xfId="287"/>
    <cellStyle name="Euro 4" xfId="289"/>
    <cellStyle name="Gut" xfId="13" builtinId="26" customBuiltin="1"/>
    <cellStyle name="Gut 2" xfId="138"/>
    <cellStyle name="Gut 3" xfId="290"/>
    <cellStyle name="Hyperlink 2" xfId="139"/>
    <cellStyle name="Hyperlink 2 2" xfId="291"/>
    <cellStyle name="Link" xfId="35" builtinId="8"/>
    <cellStyle name="Neutral" xfId="14" builtinId="28" customBuiltin="1"/>
    <cellStyle name="Neutral 2" xfId="140"/>
    <cellStyle name="Neutral 3" xfId="292"/>
    <cellStyle name="Normal_erfassungsmatrix 04" xfId="15"/>
    <cellStyle name="Notiz" xfId="16" builtinId="10" customBuiltin="1"/>
    <cellStyle name="Notiz 2" xfId="141"/>
    <cellStyle name="Notiz 2 2" xfId="295"/>
    <cellStyle name="Notiz 2 3" xfId="294"/>
    <cellStyle name="Notiz 3" xfId="296"/>
    <cellStyle name="Notiz 4" xfId="293"/>
    <cellStyle name="Prozent" xfId="17" builtinId="5"/>
    <cellStyle name="Prozent 2" xfId="142"/>
    <cellStyle name="Prozent 2 2" xfId="298"/>
    <cellStyle name="Prozent 2 3" xfId="297"/>
    <cellStyle name="Prozent 3" xfId="143"/>
    <cellStyle name="Prozent 3 2" xfId="300"/>
    <cellStyle name="Prozent 3 3" xfId="299"/>
    <cellStyle name="Prozent 4" xfId="144"/>
    <cellStyle name="Prozent 4 2" xfId="301"/>
    <cellStyle name="Prozent 5" xfId="302"/>
    <cellStyle name="Schlecht" xfId="18" builtinId="27" customBuiltin="1"/>
    <cellStyle name="Schlecht 2" xfId="145"/>
    <cellStyle name="Schlecht 3" xfId="303"/>
    <cellStyle name="Standard" xfId="0" builtinId="0"/>
    <cellStyle name="Standard 10" xfId="304"/>
    <cellStyle name="Standard 11" xfId="305"/>
    <cellStyle name="Standard 12" xfId="337"/>
    <cellStyle name="Standard 2" xfId="146"/>
    <cellStyle name="Standard 2 2" xfId="147"/>
    <cellStyle name="Standard 2 2 2" xfId="308"/>
    <cellStyle name="Standard 2 2 3" xfId="307"/>
    <cellStyle name="Standard 2 3" xfId="309"/>
    <cellStyle name="Standard 2 4" xfId="306"/>
    <cellStyle name="Standard 2_EHB_KoPr_I" xfId="148"/>
    <cellStyle name="Standard 3" xfId="149"/>
    <cellStyle name="Standard 3 2" xfId="311"/>
    <cellStyle name="Standard 3 3" xfId="310"/>
    <cellStyle name="Standard 4" xfId="150"/>
    <cellStyle name="Standard 4 2" xfId="313"/>
    <cellStyle name="Standard 4 3" xfId="312"/>
    <cellStyle name="Standard 5" xfId="151"/>
    <cellStyle name="Standard 5 2" xfId="314"/>
    <cellStyle name="Standard 6" xfId="34"/>
    <cellStyle name="Standard 6 2" xfId="315"/>
    <cellStyle name="Standard 7" xfId="152"/>
    <cellStyle name="Standard 7 2" xfId="317"/>
    <cellStyle name="Standard 7 3" xfId="316"/>
    <cellStyle name="Standard 8" xfId="153"/>
    <cellStyle name="Standard 8 2" xfId="319"/>
    <cellStyle name="Standard 8 3" xfId="318"/>
    <cellStyle name="Standard 9" xfId="320"/>
    <cellStyle name="Standard_14572" xfId="19"/>
    <cellStyle name="Standard_14572 2" xfId="33"/>
    <cellStyle name="Standard_14572 3" xfId="167"/>
    <cellStyle name="Standard_Erhebungsbogen gem%E4%DF %A7 28 Nr. 3 und 4 ARegV (Strom)" xfId="20"/>
    <cellStyle name="Standard_Erhebungsbogen gemäß § 28 Nr. 3 und 4 ARegV (Gas)" xfId="21"/>
    <cellStyle name="Standard_Fragebogen zu § 19 Abs. 3 StromNEV" xfId="22"/>
    <cellStyle name="Standard_PÜS_2008" xfId="166"/>
    <cellStyle name="Standard_Verprobungsblatt" xfId="23"/>
    <cellStyle name="Überschrift" xfId="24" builtinId="15" customBuiltin="1"/>
    <cellStyle name="Überschrift 1" xfId="25" builtinId="16" customBuiltin="1"/>
    <cellStyle name="Überschrift 1 2" xfId="154"/>
    <cellStyle name="Überschrift 1 3" xfId="321"/>
    <cellStyle name="Überschrift 2" xfId="26" builtinId="17" customBuiltin="1"/>
    <cellStyle name="Überschrift 2 2" xfId="155"/>
    <cellStyle name="Überschrift 2 3" xfId="322"/>
    <cellStyle name="Überschrift 3" xfId="27" builtinId="18" customBuiltin="1"/>
    <cellStyle name="Überschrift 3 2" xfId="156"/>
    <cellStyle name="Überschrift 3 3" xfId="323"/>
    <cellStyle name="Überschrift 4" xfId="28" builtinId="19" customBuiltin="1"/>
    <cellStyle name="Überschrift 4 2" xfId="157"/>
    <cellStyle name="Überschrift 4 3" xfId="324"/>
    <cellStyle name="Überschrift 5" xfId="158"/>
    <cellStyle name="Überschrift 6" xfId="325"/>
    <cellStyle name="Undefiniert" xfId="159"/>
    <cellStyle name="Verknüpfte Zelle" xfId="29" builtinId="24" customBuiltin="1"/>
    <cellStyle name="Verknüpfte Zelle 2" xfId="160"/>
    <cellStyle name="Verknüpfte Zelle 3" xfId="326"/>
    <cellStyle name="Währung 2" xfId="161"/>
    <cellStyle name="Währung 2 2" xfId="329"/>
    <cellStyle name="Währung 2 3" xfId="328"/>
    <cellStyle name="Währung 3" xfId="162"/>
    <cellStyle name="Währung 3 2" xfId="331"/>
    <cellStyle name="Währung 3 3" xfId="330"/>
    <cellStyle name="Währung 4" xfId="163"/>
    <cellStyle name="Währung 4 2" xfId="333"/>
    <cellStyle name="Währung 4 3" xfId="332"/>
    <cellStyle name="Währung 5" xfId="334"/>
    <cellStyle name="Währung 6" xfId="327"/>
    <cellStyle name="Währung_Erhebungsbogen gem%E4%DF %A7 28 Nr. 3 und 4 ARegV (Strom)" xfId="30"/>
    <cellStyle name="Währung_Erhebungsbogen gemäß § 28 Nr. 3 und 4 ARegV (Gas)" xfId="338"/>
    <cellStyle name="Warnender Text" xfId="31" builtinId="11" customBuiltin="1"/>
    <cellStyle name="Warnender Text 2" xfId="164"/>
    <cellStyle name="Warnender Text 3" xfId="335"/>
    <cellStyle name="Zelle überprüfen" xfId="32" builtinId="23" customBuiltin="1"/>
    <cellStyle name="Zelle überprüfen 2" xfId="165"/>
    <cellStyle name="Zelle überprüfen 3" xfId="336"/>
  </cellStyles>
  <dxfs count="30">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3"/>
        </patternFill>
      </fill>
    </dxf>
    <dxf>
      <fill>
        <patternFill>
          <bgColor indexed="43"/>
        </patternFill>
      </fill>
    </dxf>
    <dxf>
      <font>
        <color rgb="FFFF0000"/>
      </font>
      <fill>
        <patternFill>
          <bgColor rgb="FF33CCCC"/>
        </patternFill>
      </fill>
    </dxf>
    <dxf>
      <font>
        <color rgb="FF66CCFF"/>
      </font>
      <fill>
        <patternFill>
          <bgColor rgb="FFFF0066"/>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FF9999"/>
      <color rgb="FF99CCFF"/>
      <color rgb="FFFFFF66"/>
      <color rgb="FFFFFFCC"/>
      <color rgb="FF4F81BD"/>
      <color rgb="FFFF6600"/>
      <color rgb="FF66CCFF"/>
      <color rgb="FF00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3943350</xdr:colOff>
      <xdr:row>19</xdr:row>
      <xdr:rowOff>9525</xdr:rowOff>
    </xdr:from>
    <xdr:to>
      <xdr:col>1</xdr:col>
      <xdr:colOff>3895725</xdr:colOff>
      <xdr:row>25</xdr:row>
      <xdr:rowOff>9525</xdr:rowOff>
    </xdr:to>
    <xdr:sp macro="" textlink="">
      <xdr:nvSpPr>
        <xdr:cNvPr id="2" name="Textfeld 1"/>
        <xdr:cNvSpPr txBox="1"/>
      </xdr:nvSpPr>
      <xdr:spPr>
        <a:xfrm>
          <a:off x="3943350" y="7019925"/>
          <a:ext cx="3905250" cy="971550"/>
        </a:xfrm>
        <a:prstGeom prst="rect">
          <a:avLst/>
        </a:prstGeom>
        <a:solidFill>
          <a:srgbClr val="FF99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aseline="0"/>
            <a:t>Änderungen an der Struktur des EHB bzw. den darin enthaltenen Rechenformeln sind unzulässig. </a:t>
          </a:r>
          <a:endParaRPr lang="de-DE"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daten\REF49\Benutzer\Ramakers\Regulierung\EHB,%20Berechnungstools\2019-11-07_EHB_Anpassung%20Gas%20Nr.%201,%203,%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Stammdat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C3_Ausgleichszahlungen"/>
      <sheetName val="D1_Treibenergie"/>
      <sheetName val="D2_Netzveraenderungen"/>
      <sheetName val="D3_Sonstiges"/>
      <sheetName val="E1_1_Allokation_EOG_u_KStR"/>
      <sheetName val="E2_1_Verteilnetzentgelte"/>
      <sheetName val="E2_2_Entry_Exit"/>
      <sheetName val="E2_3_Ms_Msstb_VNB"/>
      <sheetName val="E2_4_Sonstige_Entgelte"/>
      <sheetName val="E2_5_Sonderentgelte"/>
      <sheetName val="E2_6_SystDL_FNB"/>
      <sheetName val="E2_7_Benchmarking"/>
      <sheetName val="E3_Plausibilisierung_Entgelte"/>
      <sheetName val="F_Erlaeuterun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C7"/>
          <cell r="D7"/>
          <cell r="E7"/>
          <cell r="F7"/>
          <cell r="G7"/>
        </row>
        <row r="8">
          <cell r="C8"/>
          <cell r="D8"/>
          <cell r="E8"/>
          <cell r="F8"/>
          <cell r="G8"/>
        </row>
        <row r="9">
          <cell r="C9"/>
          <cell r="D9"/>
          <cell r="E9"/>
          <cell r="F9"/>
          <cell r="G9"/>
        </row>
        <row r="10">
          <cell r="C10"/>
          <cell r="D10"/>
          <cell r="E10"/>
          <cell r="F10"/>
          <cell r="G10"/>
        </row>
        <row r="11">
          <cell r="C11"/>
          <cell r="D11"/>
          <cell r="E11"/>
          <cell r="F11"/>
          <cell r="G11"/>
        </row>
        <row r="12">
          <cell r="C12"/>
          <cell r="D12"/>
          <cell r="E12"/>
          <cell r="F12"/>
          <cell r="G12"/>
        </row>
        <row r="13">
          <cell r="C13"/>
          <cell r="D13"/>
          <cell r="E13"/>
          <cell r="F13"/>
          <cell r="G13"/>
        </row>
        <row r="14">
          <cell r="C14"/>
          <cell r="D14"/>
          <cell r="E14"/>
          <cell r="F14"/>
          <cell r="G14"/>
        </row>
        <row r="15">
          <cell r="C15"/>
          <cell r="D15"/>
          <cell r="E15"/>
          <cell r="F15"/>
          <cell r="G15"/>
        </row>
        <row r="16">
          <cell r="C16"/>
          <cell r="D16"/>
          <cell r="E16"/>
          <cell r="F16"/>
          <cell r="G16"/>
        </row>
        <row r="17">
          <cell r="C17"/>
          <cell r="D17"/>
          <cell r="E17"/>
          <cell r="F17"/>
          <cell r="G17"/>
        </row>
        <row r="18">
          <cell r="C18"/>
          <cell r="D18"/>
          <cell r="E18"/>
          <cell r="F18"/>
          <cell r="G18"/>
        </row>
        <row r="19">
          <cell r="C19"/>
          <cell r="D19"/>
          <cell r="E19"/>
          <cell r="F19"/>
          <cell r="G19"/>
        </row>
        <row r="20">
          <cell r="C20"/>
          <cell r="D20"/>
          <cell r="E20"/>
          <cell r="F20"/>
          <cell r="G20"/>
        </row>
        <row r="21">
          <cell r="C21"/>
          <cell r="D21"/>
          <cell r="E21"/>
          <cell r="F21"/>
          <cell r="G21"/>
        </row>
        <row r="22">
          <cell r="C22"/>
          <cell r="D22"/>
          <cell r="E22"/>
          <cell r="F22"/>
          <cell r="G22"/>
        </row>
        <row r="23">
          <cell r="C23"/>
          <cell r="D23"/>
          <cell r="E23"/>
          <cell r="F23"/>
          <cell r="G23"/>
        </row>
        <row r="24">
          <cell r="C24"/>
          <cell r="D24"/>
          <cell r="E24"/>
          <cell r="F24"/>
          <cell r="G24"/>
        </row>
        <row r="25">
          <cell r="C25"/>
          <cell r="D25"/>
          <cell r="E25"/>
          <cell r="F25"/>
          <cell r="G25"/>
        </row>
        <row r="26">
          <cell r="C26"/>
          <cell r="D26"/>
          <cell r="E26"/>
          <cell r="F26"/>
          <cell r="G26"/>
        </row>
        <row r="27">
          <cell r="C27"/>
          <cell r="D27"/>
          <cell r="E27"/>
          <cell r="F27"/>
          <cell r="G27"/>
        </row>
        <row r="28">
          <cell r="C28"/>
          <cell r="D28"/>
          <cell r="E28"/>
          <cell r="F28"/>
          <cell r="G28"/>
        </row>
        <row r="29">
          <cell r="C29"/>
          <cell r="D29"/>
          <cell r="E29"/>
          <cell r="F29"/>
          <cell r="G29"/>
        </row>
        <row r="30">
          <cell r="C30"/>
          <cell r="D30"/>
          <cell r="E30"/>
          <cell r="F30"/>
          <cell r="G30"/>
        </row>
        <row r="31">
          <cell r="C31"/>
          <cell r="D31"/>
          <cell r="E31"/>
          <cell r="F31"/>
          <cell r="G31"/>
        </row>
        <row r="32">
          <cell r="C32"/>
          <cell r="D32"/>
          <cell r="E32"/>
          <cell r="F32"/>
          <cell r="G32"/>
        </row>
        <row r="38">
          <cell r="C38"/>
          <cell r="D38"/>
          <cell r="E38"/>
          <cell r="F38"/>
          <cell r="G38"/>
        </row>
        <row r="39">
          <cell r="C39"/>
          <cell r="D39"/>
          <cell r="E39"/>
          <cell r="F39"/>
          <cell r="G39"/>
        </row>
        <row r="40">
          <cell r="C40"/>
          <cell r="D40"/>
          <cell r="E40"/>
          <cell r="F40"/>
          <cell r="G40"/>
        </row>
        <row r="41">
          <cell r="C41"/>
          <cell r="D41"/>
          <cell r="E41"/>
          <cell r="F41"/>
          <cell r="G41"/>
        </row>
        <row r="42">
          <cell r="C42"/>
          <cell r="D42"/>
          <cell r="E42"/>
          <cell r="F42"/>
          <cell r="G42"/>
        </row>
        <row r="43">
          <cell r="C43"/>
          <cell r="D43"/>
          <cell r="E43"/>
          <cell r="F43"/>
          <cell r="G43"/>
        </row>
        <row r="44">
          <cell r="C44"/>
          <cell r="D44"/>
          <cell r="E44"/>
          <cell r="F44"/>
          <cell r="G44"/>
        </row>
        <row r="45">
          <cell r="C45"/>
          <cell r="D45"/>
          <cell r="E45"/>
          <cell r="F45"/>
          <cell r="G45"/>
        </row>
        <row r="46">
          <cell r="C46"/>
          <cell r="D46"/>
          <cell r="E46"/>
          <cell r="F46"/>
          <cell r="G46"/>
        </row>
        <row r="47">
          <cell r="C47"/>
          <cell r="D47"/>
          <cell r="E47"/>
          <cell r="F47"/>
          <cell r="G47"/>
        </row>
        <row r="48">
          <cell r="C48"/>
          <cell r="D48"/>
          <cell r="E48"/>
          <cell r="F48"/>
          <cell r="G48"/>
        </row>
        <row r="49">
          <cell r="C49"/>
          <cell r="D49"/>
          <cell r="E49"/>
          <cell r="F49"/>
          <cell r="G49"/>
        </row>
        <row r="50">
          <cell r="C50"/>
          <cell r="D50"/>
          <cell r="E50"/>
          <cell r="F50"/>
          <cell r="G50"/>
        </row>
        <row r="51">
          <cell r="C51"/>
          <cell r="D51"/>
          <cell r="E51"/>
          <cell r="F51"/>
          <cell r="G51"/>
        </row>
        <row r="52">
          <cell r="C52"/>
          <cell r="D52"/>
          <cell r="E52"/>
          <cell r="F52"/>
          <cell r="G52"/>
        </row>
        <row r="53">
          <cell r="C53"/>
          <cell r="D53"/>
          <cell r="E53"/>
          <cell r="F53"/>
          <cell r="G53"/>
        </row>
        <row r="54">
          <cell r="C54"/>
          <cell r="D54"/>
          <cell r="E54"/>
          <cell r="F54"/>
          <cell r="G54"/>
        </row>
        <row r="55">
          <cell r="C55"/>
          <cell r="D55"/>
          <cell r="E55"/>
          <cell r="F55"/>
          <cell r="G55"/>
        </row>
        <row r="56">
          <cell r="C56"/>
          <cell r="D56"/>
          <cell r="E56"/>
          <cell r="F56"/>
          <cell r="G56"/>
        </row>
        <row r="57">
          <cell r="C57"/>
          <cell r="D57"/>
          <cell r="E57"/>
          <cell r="F57"/>
          <cell r="G57"/>
        </row>
        <row r="58">
          <cell r="C58"/>
          <cell r="D58"/>
          <cell r="E58"/>
          <cell r="F58"/>
          <cell r="G58"/>
        </row>
        <row r="59">
          <cell r="C59"/>
          <cell r="D59"/>
          <cell r="E59"/>
          <cell r="F59"/>
          <cell r="G59"/>
        </row>
        <row r="60">
          <cell r="C60"/>
          <cell r="D60"/>
          <cell r="E60"/>
          <cell r="F60"/>
          <cell r="G60"/>
        </row>
        <row r="61">
          <cell r="C61"/>
          <cell r="D61"/>
          <cell r="E61"/>
          <cell r="F61"/>
          <cell r="G61"/>
        </row>
        <row r="62">
          <cell r="C62"/>
          <cell r="D62"/>
          <cell r="E62"/>
          <cell r="F62"/>
          <cell r="G62"/>
        </row>
        <row r="63">
          <cell r="C63"/>
          <cell r="D63"/>
          <cell r="E63"/>
          <cell r="F63"/>
          <cell r="G63"/>
        </row>
        <row r="68">
          <cell r="C68"/>
          <cell r="D68"/>
          <cell r="E68"/>
          <cell r="F68"/>
          <cell r="G68"/>
        </row>
        <row r="69">
          <cell r="C69"/>
          <cell r="D69"/>
          <cell r="E69"/>
          <cell r="F69"/>
          <cell r="G69"/>
        </row>
        <row r="70">
          <cell r="C70"/>
          <cell r="D70"/>
          <cell r="E70"/>
          <cell r="F70"/>
          <cell r="G70"/>
        </row>
        <row r="71">
          <cell r="C71"/>
          <cell r="D71"/>
          <cell r="E71"/>
          <cell r="F71"/>
          <cell r="G71"/>
        </row>
        <row r="72">
          <cell r="C72"/>
          <cell r="D72"/>
          <cell r="E72"/>
          <cell r="F72"/>
          <cell r="G72"/>
        </row>
        <row r="73">
          <cell r="C73"/>
          <cell r="D73"/>
          <cell r="E73"/>
          <cell r="F73"/>
          <cell r="G73"/>
        </row>
        <row r="74">
          <cell r="C74"/>
          <cell r="D74"/>
          <cell r="E74"/>
          <cell r="F74"/>
          <cell r="G74"/>
        </row>
        <row r="75">
          <cell r="C75"/>
          <cell r="D75"/>
          <cell r="E75"/>
          <cell r="F75"/>
          <cell r="G75"/>
        </row>
        <row r="76">
          <cell r="C76"/>
          <cell r="D76"/>
          <cell r="E76"/>
          <cell r="F76"/>
          <cell r="G76"/>
        </row>
        <row r="77">
          <cell r="C77"/>
          <cell r="D77"/>
          <cell r="E77"/>
          <cell r="F77"/>
          <cell r="G77"/>
        </row>
        <row r="78">
          <cell r="C78"/>
          <cell r="D78"/>
          <cell r="E78"/>
          <cell r="F78"/>
          <cell r="G78"/>
        </row>
        <row r="79">
          <cell r="C79"/>
          <cell r="D79"/>
          <cell r="E79"/>
          <cell r="F79"/>
          <cell r="G79"/>
        </row>
        <row r="80">
          <cell r="C80"/>
          <cell r="D80"/>
          <cell r="E80"/>
          <cell r="F80"/>
          <cell r="G80"/>
        </row>
        <row r="81">
          <cell r="C81"/>
          <cell r="D81"/>
          <cell r="E81"/>
          <cell r="F81"/>
          <cell r="G81"/>
        </row>
        <row r="82">
          <cell r="C82"/>
          <cell r="D82"/>
          <cell r="E82"/>
          <cell r="F82"/>
          <cell r="G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4" workbookViewId="0">
      <selection activeCell="E21" sqref="E21"/>
    </sheetView>
  </sheetViews>
  <sheetFormatPr baseColWidth="10" defaultColWidth="11.5703125" defaultRowHeight="12.75" x14ac:dyDescent="0.2"/>
  <cols>
    <col min="1" max="1" width="49.28515625" style="915" customWidth="1"/>
    <col min="2" max="2" width="7.28515625" style="915" bestFit="1" customWidth="1"/>
    <col min="3" max="3" width="20.28515625" style="915" bestFit="1" customWidth="1"/>
    <col min="4" max="4" width="27.28515625" style="915" customWidth="1"/>
    <col min="5" max="5" width="71.85546875" style="915" bestFit="1" customWidth="1"/>
    <col min="6" max="16384" width="11.5703125" style="915"/>
  </cols>
  <sheetData>
    <row r="1" spans="1:6" x14ac:dyDescent="0.2">
      <c r="A1" s="916" t="s">
        <v>285</v>
      </c>
      <c r="B1" s="916" t="s">
        <v>286</v>
      </c>
      <c r="C1" s="916" t="s">
        <v>239</v>
      </c>
      <c r="D1" s="916" t="s">
        <v>287</v>
      </c>
      <c r="E1" s="917" t="s">
        <v>288</v>
      </c>
    </row>
    <row r="2" spans="1:6" ht="25.5" x14ac:dyDescent="0.2">
      <c r="A2" s="1023" t="s">
        <v>294</v>
      </c>
      <c r="B2" s="1023" t="s">
        <v>289</v>
      </c>
      <c r="C2" s="1023" t="s">
        <v>290</v>
      </c>
      <c r="D2" s="1023" t="s">
        <v>290</v>
      </c>
      <c r="E2" s="1023" t="s">
        <v>291</v>
      </c>
    </row>
    <row r="3" spans="1:6" ht="38.25" x14ac:dyDescent="0.2">
      <c r="A3" s="1023" t="s">
        <v>293</v>
      </c>
      <c r="B3" s="1023" t="s">
        <v>292</v>
      </c>
      <c r="C3" s="1024" t="s">
        <v>295</v>
      </c>
      <c r="D3" s="1023" t="s">
        <v>296</v>
      </c>
      <c r="E3" s="1023" t="s">
        <v>298</v>
      </c>
    </row>
    <row r="4" spans="1:6" ht="38.25" x14ac:dyDescent="0.2">
      <c r="A4" s="1023" t="s">
        <v>293</v>
      </c>
      <c r="B4" s="1023" t="s">
        <v>292</v>
      </c>
      <c r="C4" s="1024" t="s">
        <v>295</v>
      </c>
      <c r="D4" s="1023" t="s">
        <v>304</v>
      </c>
      <c r="E4" s="1023" t="s">
        <v>305</v>
      </c>
    </row>
    <row r="5" spans="1:6" ht="45" x14ac:dyDescent="0.2">
      <c r="A5" s="1023" t="s">
        <v>293</v>
      </c>
      <c r="B5" s="1023" t="s">
        <v>292</v>
      </c>
      <c r="C5" s="1024" t="s">
        <v>295</v>
      </c>
      <c r="D5" s="1024" t="s">
        <v>312</v>
      </c>
      <c r="E5" s="1023" t="s">
        <v>310</v>
      </c>
    </row>
    <row r="6" spans="1:6" ht="38.25" x14ac:dyDescent="0.2">
      <c r="A6" s="1023" t="s">
        <v>293</v>
      </c>
      <c r="B6" s="1023" t="s">
        <v>292</v>
      </c>
      <c r="C6" s="1024" t="s">
        <v>295</v>
      </c>
      <c r="D6" s="1023" t="s">
        <v>308</v>
      </c>
      <c r="E6" s="1023" t="s">
        <v>317</v>
      </c>
    </row>
    <row r="7" spans="1:6" ht="38.25" x14ac:dyDescent="0.2">
      <c r="A7" s="1023" t="s">
        <v>293</v>
      </c>
      <c r="B7" s="1023" t="s">
        <v>292</v>
      </c>
      <c r="C7" s="1024" t="s">
        <v>295</v>
      </c>
      <c r="D7" s="1023" t="s">
        <v>309</v>
      </c>
      <c r="E7" s="1023" t="s">
        <v>311</v>
      </c>
    </row>
    <row r="8" spans="1:6" ht="51" x14ac:dyDescent="0.2">
      <c r="A8" s="1023" t="s">
        <v>293</v>
      </c>
      <c r="B8" s="1023" t="s">
        <v>292</v>
      </c>
      <c r="C8" s="1024" t="s">
        <v>295</v>
      </c>
      <c r="D8" s="1023" t="s">
        <v>313</v>
      </c>
      <c r="E8" s="1023" t="s">
        <v>314</v>
      </c>
    </row>
    <row r="9" spans="1:6" ht="38.25" x14ac:dyDescent="0.2">
      <c r="A9" s="1023" t="s">
        <v>293</v>
      </c>
      <c r="B9" s="1023" t="s">
        <v>292</v>
      </c>
      <c r="C9" s="1024" t="s">
        <v>295</v>
      </c>
      <c r="D9" s="1023" t="s">
        <v>306</v>
      </c>
      <c r="E9" s="1023" t="s">
        <v>315</v>
      </c>
    </row>
    <row r="10" spans="1:6" ht="38.25" x14ac:dyDescent="0.2">
      <c r="A10" s="1023" t="s">
        <v>293</v>
      </c>
      <c r="B10" s="1023" t="s">
        <v>292</v>
      </c>
      <c r="C10" s="1024" t="s">
        <v>295</v>
      </c>
      <c r="D10" s="1023" t="s">
        <v>307</v>
      </c>
      <c r="E10" s="1023" t="s">
        <v>316</v>
      </c>
    </row>
    <row r="11" spans="1:6" x14ac:dyDescent="0.2">
      <c r="A11" s="1020"/>
      <c r="B11" s="1020"/>
      <c r="C11" s="1021"/>
      <c r="D11" s="1021"/>
      <c r="E11" s="1021"/>
    </row>
    <row r="12" spans="1:6" ht="25.5" x14ac:dyDescent="0.2">
      <c r="A12" s="918" t="s">
        <v>339</v>
      </c>
      <c r="B12" s="919"/>
      <c r="C12" s="955" t="s">
        <v>295</v>
      </c>
      <c r="D12" s="918" t="s">
        <v>340</v>
      </c>
      <c r="E12" s="918" t="s">
        <v>341</v>
      </c>
      <c r="F12" s="1022">
        <v>45190</v>
      </c>
    </row>
    <row r="13" spans="1:6" ht="15" x14ac:dyDescent="0.2">
      <c r="A13" s="918" t="s">
        <v>339</v>
      </c>
      <c r="B13" s="919"/>
      <c r="C13" s="955" t="s">
        <v>295</v>
      </c>
      <c r="D13" s="918" t="s">
        <v>342</v>
      </c>
      <c r="E13" s="918" t="s">
        <v>343</v>
      </c>
      <c r="F13" s="1022">
        <v>45190</v>
      </c>
    </row>
    <row r="14" spans="1:6" ht="15" x14ac:dyDescent="0.2">
      <c r="A14" s="918" t="s">
        <v>339</v>
      </c>
      <c r="B14" s="919"/>
      <c r="C14" s="955" t="s">
        <v>295</v>
      </c>
      <c r="D14" s="918" t="s">
        <v>346</v>
      </c>
      <c r="E14" s="918" t="s">
        <v>347</v>
      </c>
      <c r="F14" s="1022">
        <v>45194</v>
      </c>
    </row>
    <row r="15" spans="1:6" ht="15" x14ac:dyDescent="0.2">
      <c r="A15" s="918" t="s">
        <v>339</v>
      </c>
      <c r="B15" s="919"/>
      <c r="C15" s="955" t="s">
        <v>295</v>
      </c>
      <c r="D15" s="918" t="s">
        <v>350</v>
      </c>
      <c r="E15" s="918" t="s">
        <v>351</v>
      </c>
      <c r="F15" s="1022">
        <v>45194</v>
      </c>
    </row>
    <row r="16" spans="1:6" x14ac:dyDescent="0.2">
      <c r="A16" s="918" t="s">
        <v>339</v>
      </c>
      <c r="B16" s="919"/>
      <c r="C16" s="919"/>
      <c r="D16" s="919"/>
      <c r="E16" s="918" t="s">
        <v>348</v>
      </c>
      <c r="F16" s="1022">
        <v>45197</v>
      </c>
    </row>
    <row r="17" spans="1:6" x14ac:dyDescent="0.2">
      <c r="A17" s="919"/>
      <c r="B17" s="919"/>
      <c r="C17" s="919"/>
      <c r="D17" s="919"/>
      <c r="E17" s="919"/>
    </row>
    <row r="18" spans="1:6" ht="15" x14ac:dyDescent="0.2">
      <c r="A18" s="918" t="s">
        <v>339</v>
      </c>
      <c r="B18" s="919"/>
      <c r="C18" s="955" t="s">
        <v>295</v>
      </c>
      <c r="D18" s="919" t="s">
        <v>352</v>
      </c>
      <c r="E18" s="919" t="s">
        <v>355</v>
      </c>
      <c r="F18" s="1022">
        <v>45280</v>
      </c>
    </row>
    <row r="19" spans="1:6" ht="15" x14ac:dyDescent="0.2">
      <c r="A19" s="918" t="s">
        <v>339</v>
      </c>
      <c r="B19" s="918"/>
      <c r="C19" s="955" t="s">
        <v>295</v>
      </c>
      <c r="D19" s="919" t="s">
        <v>353</v>
      </c>
      <c r="E19" s="919" t="s">
        <v>354</v>
      </c>
      <c r="F19" s="1022">
        <v>45280</v>
      </c>
    </row>
    <row r="20" spans="1:6" ht="25.5" x14ac:dyDescent="0.2">
      <c r="A20" s="918" t="s">
        <v>358</v>
      </c>
      <c r="B20" s="918" t="s">
        <v>359</v>
      </c>
      <c r="C20" s="919"/>
      <c r="D20" s="919"/>
      <c r="E20" s="918" t="s">
        <v>360</v>
      </c>
    </row>
    <row r="21" spans="1:6" x14ac:dyDescent="0.2">
      <c r="A21" s="919"/>
      <c r="B21" s="919"/>
      <c r="C21" s="919"/>
      <c r="D21" s="919"/>
      <c r="E21" s="919"/>
    </row>
    <row r="22" spans="1:6" x14ac:dyDescent="0.2">
      <c r="A22" s="919"/>
      <c r="B22" s="919"/>
      <c r="C22" s="919"/>
      <c r="D22" s="919"/>
      <c r="E22" s="919"/>
    </row>
    <row r="23" spans="1:6" x14ac:dyDescent="0.2">
      <c r="A23" s="919"/>
      <c r="B23" s="919"/>
      <c r="C23" s="919"/>
      <c r="D23" s="919"/>
      <c r="E23" s="919"/>
    </row>
    <row r="24" spans="1:6" x14ac:dyDescent="0.2">
      <c r="A24" s="919"/>
      <c r="B24" s="919"/>
      <c r="C24" s="919"/>
      <c r="D24" s="919"/>
      <c r="E24" s="919"/>
    </row>
    <row r="25" spans="1:6" x14ac:dyDescent="0.2">
      <c r="A25" s="919"/>
      <c r="B25" s="919"/>
      <c r="C25" s="919"/>
      <c r="D25" s="919"/>
      <c r="E25" s="919"/>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48"/>
  <sheetViews>
    <sheetView showGridLines="0" zoomScaleNormal="100" zoomScaleSheetLayoutView="70" workbookViewId="0">
      <selection activeCell="C48" sqref="C48"/>
    </sheetView>
  </sheetViews>
  <sheetFormatPr baseColWidth="10" defaultRowHeight="14.25" x14ac:dyDescent="0.2"/>
  <cols>
    <col min="1" max="1" width="2.7109375" style="300" customWidth="1"/>
    <col min="2" max="2" width="33.85546875" style="300" customWidth="1"/>
    <col min="3" max="5" width="20.7109375" style="300" customWidth="1"/>
    <col min="6" max="6" width="7.7109375" style="300" customWidth="1"/>
    <col min="7" max="256" width="11.42578125" style="300"/>
    <col min="257" max="257" width="2.7109375" style="300" customWidth="1"/>
    <col min="258" max="258" width="33.85546875" style="300" customWidth="1"/>
    <col min="259" max="261" width="20.7109375" style="300" customWidth="1"/>
    <col min="262" max="262" width="2.7109375" style="300" customWidth="1"/>
    <col min="263" max="512" width="11.42578125" style="300"/>
    <col min="513" max="513" width="2.7109375" style="300" customWidth="1"/>
    <col min="514" max="514" width="33.85546875" style="300" customWidth="1"/>
    <col min="515" max="517" width="20.7109375" style="300" customWidth="1"/>
    <col min="518" max="518" width="2.7109375" style="300" customWidth="1"/>
    <col min="519" max="768" width="11.42578125" style="300"/>
    <col min="769" max="769" width="2.7109375" style="300" customWidth="1"/>
    <col min="770" max="770" width="33.85546875" style="300" customWidth="1"/>
    <col min="771" max="773" width="20.7109375" style="300" customWidth="1"/>
    <col min="774" max="774" width="2.7109375" style="300" customWidth="1"/>
    <col min="775" max="1024" width="11.42578125" style="300"/>
    <col min="1025" max="1025" width="2.7109375" style="300" customWidth="1"/>
    <col min="1026" max="1026" width="33.85546875" style="300" customWidth="1"/>
    <col min="1027" max="1029" width="20.7109375" style="300" customWidth="1"/>
    <col min="1030" max="1030" width="2.7109375" style="300" customWidth="1"/>
    <col min="1031" max="1280" width="11.42578125" style="300"/>
    <col min="1281" max="1281" width="2.7109375" style="300" customWidth="1"/>
    <col min="1282" max="1282" width="33.85546875" style="300" customWidth="1"/>
    <col min="1283" max="1285" width="20.7109375" style="300" customWidth="1"/>
    <col min="1286" max="1286" width="2.7109375" style="300" customWidth="1"/>
    <col min="1287" max="1536" width="11.42578125" style="300"/>
    <col min="1537" max="1537" width="2.7109375" style="300" customWidth="1"/>
    <col min="1538" max="1538" width="33.85546875" style="300" customWidth="1"/>
    <col min="1539" max="1541" width="20.7109375" style="300" customWidth="1"/>
    <col min="1542" max="1542" width="2.7109375" style="300" customWidth="1"/>
    <col min="1543" max="1792" width="11.42578125" style="300"/>
    <col min="1793" max="1793" width="2.7109375" style="300" customWidth="1"/>
    <col min="1794" max="1794" width="33.85546875" style="300" customWidth="1"/>
    <col min="1795" max="1797" width="20.7109375" style="300" customWidth="1"/>
    <col min="1798" max="1798" width="2.7109375" style="300" customWidth="1"/>
    <col min="1799" max="2048" width="11.42578125" style="300"/>
    <col min="2049" max="2049" width="2.7109375" style="300" customWidth="1"/>
    <col min="2050" max="2050" width="33.85546875" style="300" customWidth="1"/>
    <col min="2051" max="2053" width="20.7109375" style="300" customWidth="1"/>
    <col min="2054" max="2054" width="2.7109375" style="300" customWidth="1"/>
    <col min="2055" max="2304" width="11.42578125" style="300"/>
    <col min="2305" max="2305" width="2.7109375" style="300" customWidth="1"/>
    <col min="2306" max="2306" width="33.85546875" style="300" customWidth="1"/>
    <col min="2307" max="2309" width="20.7109375" style="300" customWidth="1"/>
    <col min="2310" max="2310" width="2.7109375" style="300" customWidth="1"/>
    <col min="2311" max="2560" width="11.42578125" style="300"/>
    <col min="2561" max="2561" width="2.7109375" style="300" customWidth="1"/>
    <col min="2562" max="2562" width="33.85546875" style="300" customWidth="1"/>
    <col min="2563" max="2565" width="20.7109375" style="300" customWidth="1"/>
    <col min="2566" max="2566" width="2.7109375" style="300" customWidth="1"/>
    <col min="2567" max="2816" width="11.42578125" style="300"/>
    <col min="2817" max="2817" width="2.7109375" style="300" customWidth="1"/>
    <col min="2818" max="2818" width="33.85546875" style="300" customWidth="1"/>
    <col min="2819" max="2821" width="20.7109375" style="300" customWidth="1"/>
    <col min="2822" max="2822" width="2.7109375" style="300" customWidth="1"/>
    <col min="2823" max="3072" width="11.42578125" style="300"/>
    <col min="3073" max="3073" width="2.7109375" style="300" customWidth="1"/>
    <col min="3074" max="3074" width="33.85546875" style="300" customWidth="1"/>
    <col min="3075" max="3077" width="20.7109375" style="300" customWidth="1"/>
    <col min="3078" max="3078" width="2.7109375" style="300" customWidth="1"/>
    <col min="3079" max="3328" width="11.42578125" style="300"/>
    <col min="3329" max="3329" width="2.7109375" style="300" customWidth="1"/>
    <col min="3330" max="3330" width="33.85546875" style="300" customWidth="1"/>
    <col min="3331" max="3333" width="20.7109375" style="300" customWidth="1"/>
    <col min="3334" max="3334" width="2.7109375" style="300" customWidth="1"/>
    <col min="3335" max="3584" width="11.42578125" style="300"/>
    <col min="3585" max="3585" width="2.7109375" style="300" customWidth="1"/>
    <col min="3586" max="3586" width="33.85546875" style="300" customWidth="1"/>
    <col min="3587" max="3589" width="20.7109375" style="300" customWidth="1"/>
    <col min="3590" max="3590" width="2.7109375" style="300" customWidth="1"/>
    <col min="3591" max="3840" width="11.42578125" style="300"/>
    <col min="3841" max="3841" width="2.7109375" style="300" customWidth="1"/>
    <col min="3842" max="3842" width="33.85546875" style="300" customWidth="1"/>
    <col min="3843" max="3845" width="20.7109375" style="300" customWidth="1"/>
    <col min="3846" max="3846" width="2.7109375" style="300" customWidth="1"/>
    <col min="3847" max="4096" width="11.42578125" style="300"/>
    <col min="4097" max="4097" width="2.7109375" style="300" customWidth="1"/>
    <col min="4098" max="4098" width="33.85546875" style="300" customWidth="1"/>
    <col min="4099" max="4101" width="20.7109375" style="300" customWidth="1"/>
    <col min="4102" max="4102" width="2.7109375" style="300" customWidth="1"/>
    <col min="4103" max="4352" width="11.42578125" style="300"/>
    <col min="4353" max="4353" width="2.7109375" style="300" customWidth="1"/>
    <col min="4354" max="4354" width="33.85546875" style="300" customWidth="1"/>
    <col min="4355" max="4357" width="20.7109375" style="300" customWidth="1"/>
    <col min="4358" max="4358" width="2.7109375" style="300" customWidth="1"/>
    <col min="4359" max="4608" width="11.42578125" style="300"/>
    <col min="4609" max="4609" width="2.7109375" style="300" customWidth="1"/>
    <col min="4610" max="4610" width="33.85546875" style="300" customWidth="1"/>
    <col min="4611" max="4613" width="20.7109375" style="300" customWidth="1"/>
    <col min="4614" max="4614" width="2.7109375" style="300" customWidth="1"/>
    <col min="4615" max="4864" width="11.42578125" style="300"/>
    <col min="4865" max="4865" width="2.7109375" style="300" customWidth="1"/>
    <col min="4866" max="4866" width="33.85546875" style="300" customWidth="1"/>
    <col min="4867" max="4869" width="20.7109375" style="300" customWidth="1"/>
    <col min="4870" max="4870" width="2.7109375" style="300" customWidth="1"/>
    <col min="4871" max="5120" width="11.42578125" style="300"/>
    <col min="5121" max="5121" width="2.7109375" style="300" customWidth="1"/>
    <col min="5122" max="5122" width="33.85546875" style="300" customWidth="1"/>
    <col min="5123" max="5125" width="20.7109375" style="300" customWidth="1"/>
    <col min="5126" max="5126" width="2.7109375" style="300" customWidth="1"/>
    <col min="5127" max="5376" width="11.42578125" style="300"/>
    <col min="5377" max="5377" width="2.7109375" style="300" customWidth="1"/>
    <col min="5378" max="5378" width="33.85546875" style="300" customWidth="1"/>
    <col min="5379" max="5381" width="20.7109375" style="300" customWidth="1"/>
    <col min="5382" max="5382" width="2.7109375" style="300" customWidth="1"/>
    <col min="5383" max="5632" width="11.42578125" style="300"/>
    <col min="5633" max="5633" width="2.7109375" style="300" customWidth="1"/>
    <col min="5634" max="5634" width="33.85546875" style="300" customWidth="1"/>
    <col min="5635" max="5637" width="20.7109375" style="300" customWidth="1"/>
    <col min="5638" max="5638" width="2.7109375" style="300" customWidth="1"/>
    <col min="5639" max="5888" width="11.42578125" style="300"/>
    <col min="5889" max="5889" width="2.7109375" style="300" customWidth="1"/>
    <col min="5890" max="5890" width="33.85546875" style="300" customWidth="1"/>
    <col min="5891" max="5893" width="20.7109375" style="300" customWidth="1"/>
    <col min="5894" max="5894" width="2.7109375" style="300" customWidth="1"/>
    <col min="5895" max="6144" width="11.42578125" style="300"/>
    <col min="6145" max="6145" width="2.7109375" style="300" customWidth="1"/>
    <col min="6146" max="6146" width="33.85546875" style="300" customWidth="1"/>
    <col min="6147" max="6149" width="20.7109375" style="300" customWidth="1"/>
    <col min="6150" max="6150" width="2.7109375" style="300" customWidth="1"/>
    <col min="6151" max="6400" width="11.42578125" style="300"/>
    <col min="6401" max="6401" width="2.7109375" style="300" customWidth="1"/>
    <col min="6402" max="6402" width="33.85546875" style="300" customWidth="1"/>
    <col min="6403" max="6405" width="20.7109375" style="300" customWidth="1"/>
    <col min="6406" max="6406" width="2.7109375" style="300" customWidth="1"/>
    <col min="6407" max="6656" width="11.42578125" style="300"/>
    <col min="6657" max="6657" width="2.7109375" style="300" customWidth="1"/>
    <col min="6658" max="6658" width="33.85546875" style="300" customWidth="1"/>
    <col min="6659" max="6661" width="20.7109375" style="300" customWidth="1"/>
    <col min="6662" max="6662" width="2.7109375" style="300" customWidth="1"/>
    <col min="6663" max="6912" width="11.42578125" style="300"/>
    <col min="6913" max="6913" width="2.7109375" style="300" customWidth="1"/>
    <col min="6914" max="6914" width="33.85546875" style="300" customWidth="1"/>
    <col min="6915" max="6917" width="20.7109375" style="300" customWidth="1"/>
    <col min="6918" max="6918" width="2.7109375" style="300" customWidth="1"/>
    <col min="6919" max="7168" width="11.42578125" style="300"/>
    <col min="7169" max="7169" width="2.7109375" style="300" customWidth="1"/>
    <col min="7170" max="7170" width="33.85546875" style="300" customWidth="1"/>
    <col min="7171" max="7173" width="20.7109375" style="300" customWidth="1"/>
    <col min="7174" max="7174" width="2.7109375" style="300" customWidth="1"/>
    <col min="7175" max="7424" width="11.42578125" style="300"/>
    <col min="7425" max="7425" width="2.7109375" style="300" customWidth="1"/>
    <col min="7426" max="7426" width="33.85546875" style="300" customWidth="1"/>
    <col min="7427" max="7429" width="20.7109375" style="300" customWidth="1"/>
    <col min="7430" max="7430" width="2.7109375" style="300" customWidth="1"/>
    <col min="7431" max="7680" width="11.42578125" style="300"/>
    <col min="7681" max="7681" width="2.7109375" style="300" customWidth="1"/>
    <col min="7682" max="7682" width="33.85546875" style="300" customWidth="1"/>
    <col min="7683" max="7685" width="20.7109375" style="300" customWidth="1"/>
    <col min="7686" max="7686" width="2.7109375" style="300" customWidth="1"/>
    <col min="7687" max="7936" width="11.42578125" style="300"/>
    <col min="7937" max="7937" width="2.7109375" style="300" customWidth="1"/>
    <col min="7938" max="7938" width="33.85546875" style="300" customWidth="1"/>
    <col min="7939" max="7941" width="20.7109375" style="300" customWidth="1"/>
    <col min="7942" max="7942" width="2.7109375" style="300" customWidth="1"/>
    <col min="7943" max="8192" width="11.42578125" style="300"/>
    <col min="8193" max="8193" width="2.7109375" style="300" customWidth="1"/>
    <col min="8194" max="8194" width="33.85546875" style="300" customWidth="1"/>
    <col min="8195" max="8197" width="20.7109375" style="300" customWidth="1"/>
    <col min="8198" max="8198" width="2.7109375" style="300" customWidth="1"/>
    <col min="8199" max="8448" width="11.42578125" style="300"/>
    <col min="8449" max="8449" width="2.7109375" style="300" customWidth="1"/>
    <col min="8450" max="8450" width="33.85546875" style="300" customWidth="1"/>
    <col min="8451" max="8453" width="20.7109375" style="300" customWidth="1"/>
    <col min="8454" max="8454" width="2.7109375" style="300" customWidth="1"/>
    <col min="8455" max="8704" width="11.42578125" style="300"/>
    <col min="8705" max="8705" width="2.7109375" style="300" customWidth="1"/>
    <col min="8706" max="8706" width="33.85546875" style="300" customWidth="1"/>
    <col min="8707" max="8709" width="20.7109375" style="300" customWidth="1"/>
    <col min="8710" max="8710" width="2.7109375" style="300" customWidth="1"/>
    <col min="8711" max="8960" width="11.42578125" style="300"/>
    <col min="8961" max="8961" width="2.7109375" style="300" customWidth="1"/>
    <col min="8962" max="8962" width="33.85546875" style="300" customWidth="1"/>
    <col min="8963" max="8965" width="20.7109375" style="300" customWidth="1"/>
    <col min="8966" max="8966" width="2.7109375" style="300" customWidth="1"/>
    <col min="8967" max="9216" width="11.42578125" style="300"/>
    <col min="9217" max="9217" width="2.7109375" style="300" customWidth="1"/>
    <col min="9218" max="9218" width="33.85546875" style="300" customWidth="1"/>
    <col min="9219" max="9221" width="20.7109375" style="300" customWidth="1"/>
    <col min="9222" max="9222" width="2.7109375" style="300" customWidth="1"/>
    <col min="9223" max="9472" width="11.42578125" style="300"/>
    <col min="9473" max="9473" width="2.7109375" style="300" customWidth="1"/>
    <col min="9474" max="9474" width="33.85546875" style="300" customWidth="1"/>
    <col min="9475" max="9477" width="20.7109375" style="300" customWidth="1"/>
    <col min="9478" max="9478" width="2.7109375" style="300" customWidth="1"/>
    <col min="9479" max="9728" width="11.42578125" style="300"/>
    <col min="9729" max="9729" width="2.7109375" style="300" customWidth="1"/>
    <col min="9730" max="9730" width="33.85546875" style="300" customWidth="1"/>
    <col min="9731" max="9733" width="20.7109375" style="300" customWidth="1"/>
    <col min="9734" max="9734" width="2.7109375" style="300" customWidth="1"/>
    <col min="9735" max="9984" width="11.42578125" style="300"/>
    <col min="9985" max="9985" width="2.7109375" style="300" customWidth="1"/>
    <col min="9986" max="9986" width="33.85546875" style="300" customWidth="1"/>
    <col min="9987" max="9989" width="20.7109375" style="300" customWidth="1"/>
    <col min="9990" max="9990" width="2.7109375" style="300" customWidth="1"/>
    <col min="9991" max="10240" width="11.42578125" style="300"/>
    <col min="10241" max="10241" width="2.7109375" style="300" customWidth="1"/>
    <col min="10242" max="10242" width="33.85546875" style="300" customWidth="1"/>
    <col min="10243" max="10245" width="20.7109375" style="300" customWidth="1"/>
    <col min="10246" max="10246" width="2.7109375" style="300" customWidth="1"/>
    <col min="10247" max="10496" width="11.42578125" style="300"/>
    <col min="10497" max="10497" width="2.7109375" style="300" customWidth="1"/>
    <col min="10498" max="10498" width="33.85546875" style="300" customWidth="1"/>
    <col min="10499" max="10501" width="20.7109375" style="300" customWidth="1"/>
    <col min="10502" max="10502" width="2.7109375" style="300" customWidth="1"/>
    <col min="10503" max="10752" width="11.42578125" style="300"/>
    <col min="10753" max="10753" width="2.7109375" style="300" customWidth="1"/>
    <col min="10754" max="10754" width="33.85546875" style="300" customWidth="1"/>
    <col min="10755" max="10757" width="20.7109375" style="300" customWidth="1"/>
    <col min="10758" max="10758" width="2.7109375" style="300" customWidth="1"/>
    <col min="10759" max="11008" width="11.42578125" style="300"/>
    <col min="11009" max="11009" width="2.7109375" style="300" customWidth="1"/>
    <col min="11010" max="11010" width="33.85546875" style="300" customWidth="1"/>
    <col min="11011" max="11013" width="20.7109375" style="300" customWidth="1"/>
    <col min="11014" max="11014" width="2.7109375" style="300" customWidth="1"/>
    <col min="11015" max="11264" width="11.42578125" style="300"/>
    <col min="11265" max="11265" width="2.7109375" style="300" customWidth="1"/>
    <col min="11266" max="11266" width="33.85546875" style="300" customWidth="1"/>
    <col min="11267" max="11269" width="20.7109375" style="300" customWidth="1"/>
    <col min="11270" max="11270" width="2.7109375" style="300" customWidth="1"/>
    <col min="11271" max="11520" width="11.42578125" style="300"/>
    <col min="11521" max="11521" width="2.7109375" style="300" customWidth="1"/>
    <col min="11522" max="11522" width="33.85546875" style="300" customWidth="1"/>
    <col min="11523" max="11525" width="20.7109375" style="300" customWidth="1"/>
    <col min="11526" max="11526" width="2.7109375" style="300" customWidth="1"/>
    <col min="11527" max="11776" width="11.42578125" style="300"/>
    <col min="11777" max="11777" width="2.7109375" style="300" customWidth="1"/>
    <col min="11778" max="11778" width="33.85546875" style="300" customWidth="1"/>
    <col min="11779" max="11781" width="20.7109375" style="300" customWidth="1"/>
    <col min="11782" max="11782" width="2.7109375" style="300" customWidth="1"/>
    <col min="11783" max="12032" width="11.42578125" style="300"/>
    <col min="12033" max="12033" width="2.7109375" style="300" customWidth="1"/>
    <col min="12034" max="12034" width="33.85546875" style="300" customWidth="1"/>
    <col min="12035" max="12037" width="20.7109375" style="300" customWidth="1"/>
    <col min="12038" max="12038" width="2.7109375" style="300" customWidth="1"/>
    <col min="12039" max="12288" width="11.42578125" style="300"/>
    <col min="12289" max="12289" width="2.7109375" style="300" customWidth="1"/>
    <col min="12290" max="12290" width="33.85546875" style="300" customWidth="1"/>
    <col min="12291" max="12293" width="20.7109375" style="300" customWidth="1"/>
    <col min="12294" max="12294" width="2.7109375" style="300" customWidth="1"/>
    <col min="12295" max="12544" width="11.42578125" style="300"/>
    <col min="12545" max="12545" width="2.7109375" style="300" customWidth="1"/>
    <col min="12546" max="12546" width="33.85546875" style="300" customWidth="1"/>
    <col min="12547" max="12549" width="20.7109375" style="300" customWidth="1"/>
    <col min="12550" max="12550" width="2.7109375" style="300" customWidth="1"/>
    <col min="12551" max="12800" width="11.42578125" style="300"/>
    <col min="12801" max="12801" width="2.7109375" style="300" customWidth="1"/>
    <col min="12802" max="12802" width="33.85546875" style="300" customWidth="1"/>
    <col min="12803" max="12805" width="20.7109375" style="300" customWidth="1"/>
    <col min="12806" max="12806" width="2.7109375" style="300" customWidth="1"/>
    <col min="12807" max="13056" width="11.42578125" style="300"/>
    <col min="13057" max="13057" width="2.7109375" style="300" customWidth="1"/>
    <col min="13058" max="13058" width="33.85546875" style="300" customWidth="1"/>
    <col min="13059" max="13061" width="20.7109375" style="300" customWidth="1"/>
    <col min="13062" max="13062" width="2.7109375" style="300" customWidth="1"/>
    <col min="13063" max="13312" width="11.42578125" style="300"/>
    <col min="13313" max="13313" width="2.7109375" style="300" customWidth="1"/>
    <col min="13314" max="13314" width="33.85546875" style="300" customWidth="1"/>
    <col min="13315" max="13317" width="20.7109375" style="300" customWidth="1"/>
    <col min="13318" max="13318" width="2.7109375" style="300" customWidth="1"/>
    <col min="13319" max="13568" width="11.42578125" style="300"/>
    <col min="13569" max="13569" width="2.7109375" style="300" customWidth="1"/>
    <col min="13570" max="13570" width="33.85546875" style="300" customWidth="1"/>
    <col min="13571" max="13573" width="20.7109375" style="300" customWidth="1"/>
    <col min="13574" max="13574" width="2.7109375" style="300" customWidth="1"/>
    <col min="13575" max="13824" width="11.42578125" style="300"/>
    <col min="13825" max="13825" width="2.7109375" style="300" customWidth="1"/>
    <col min="13826" max="13826" width="33.85546875" style="300" customWidth="1"/>
    <col min="13827" max="13829" width="20.7109375" style="300" customWidth="1"/>
    <col min="13830" max="13830" width="2.7109375" style="300" customWidth="1"/>
    <col min="13831" max="14080" width="11.42578125" style="300"/>
    <col min="14081" max="14081" width="2.7109375" style="300" customWidth="1"/>
    <col min="14082" max="14082" width="33.85546875" style="300" customWidth="1"/>
    <col min="14083" max="14085" width="20.7109375" style="300" customWidth="1"/>
    <col min="14086" max="14086" width="2.7109375" style="300" customWidth="1"/>
    <col min="14087" max="14336" width="11.42578125" style="300"/>
    <col min="14337" max="14337" width="2.7109375" style="300" customWidth="1"/>
    <col min="14338" max="14338" width="33.85546875" style="300" customWidth="1"/>
    <col min="14339" max="14341" width="20.7109375" style="300" customWidth="1"/>
    <col min="14342" max="14342" width="2.7109375" style="300" customWidth="1"/>
    <col min="14343" max="14592" width="11.42578125" style="300"/>
    <col min="14593" max="14593" width="2.7109375" style="300" customWidth="1"/>
    <col min="14594" max="14594" width="33.85546875" style="300" customWidth="1"/>
    <col min="14595" max="14597" width="20.7109375" style="300" customWidth="1"/>
    <col min="14598" max="14598" width="2.7109375" style="300" customWidth="1"/>
    <col min="14599" max="14848" width="11.42578125" style="300"/>
    <col min="14849" max="14849" width="2.7109375" style="300" customWidth="1"/>
    <col min="14850" max="14850" width="33.85546875" style="300" customWidth="1"/>
    <col min="14851" max="14853" width="20.7109375" style="300" customWidth="1"/>
    <col min="14854" max="14854" width="2.7109375" style="300" customWidth="1"/>
    <col min="14855" max="15104" width="11.42578125" style="300"/>
    <col min="15105" max="15105" width="2.7109375" style="300" customWidth="1"/>
    <col min="15106" max="15106" width="33.85546875" style="300" customWidth="1"/>
    <col min="15107" max="15109" width="20.7109375" style="300" customWidth="1"/>
    <col min="15110" max="15110" width="2.7109375" style="300" customWidth="1"/>
    <col min="15111" max="15360" width="11.42578125" style="300"/>
    <col min="15361" max="15361" width="2.7109375" style="300" customWidth="1"/>
    <col min="15362" max="15362" width="33.85546875" style="300" customWidth="1"/>
    <col min="15363" max="15365" width="20.7109375" style="300" customWidth="1"/>
    <col min="15366" max="15366" width="2.7109375" style="300" customWidth="1"/>
    <col min="15367" max="15616" width="11.42578125" style="300"/>
    <col min="15617" max="15617" width="2.7109375" style="300" customWidth="1"/>
    <col min="15618" max="15618" width="33.85546875" style="300" customWidth="1"/>
    <col min="15619" max="15621" width="20.7109375" style="300" customWidth="1"/>
    <col min="15622" max="15622" width="2.7109375" style="300" customWidth="1"/>
    <col min="15623" max="15872" width="11.42578125" style="300"/>
    <col min="15873" max="15873" width="2.7109375" style="300" customWidth="1"/>
    <col min="15874" max="15874" width="33.85546875" style="300" customWidth="1"/>
    <col min="15875" max="15877" width="20.7109375" style="300" customWidth="1"/>
    <col min="15878" max="15878" width="2.7109375" style="300" customWidth="1"/>
    <col min="15879" max="16128" width="11.42578125" style="300"/>
    <col min="16129" max="16129" width="2.7109375" style="300" customWidth="1"/>
    <col min="16130" max="16130" width="33.85546875" style="300" customWidth="1"/>
    <col min="16131" max="16133" width="20.7109375" style="300" customWidth="1"/>
    <col min="16134" max="16134" width="2.7109375" style="300" customWidth="1"/>
    <col min="16135" max="16384" width="11.42578125" style="300"/>
  </cols>
  <sheetData>
    <row r="1" spans="2:6" ht="69.75" customHeight="1" x14ac:dyDescent="0.2">
      <c r="B1" s="1158" t="str">
        <f>CONCATENATE("VIb. Ermittlung der Differenz nach § 5 Abs. 1 Satz 2 i. V. m. § 11 Abs. 2 Satz 1 Nr. 5 ARegV (Kosten für Nachrüstung  nach § 22 SysStabV) im Jahr ",Allgemeines!B14)</f>
        <v>VIb. Ermittlung der Differenz nach § 5 Abs. 1 Satz 2 i. V. m. § 11 Abs. 2 Satz 1 Nr. 5 ARegV (Kosten für Nachrüstung  nach § 22 SysStabV) im Jahr 2024</v>
      </c>
      <c r="C1" s="1158"/>
      <c r="D1" s="1158"/>
      <c r="E1" s="1158"/>
      <c r="F1" s="1158"/>
    </row>
    <row r="2" spans="2:6" ht="12" customHeight="1" thickBot="1" x14ac:dyDescent="0.25"/>
    <row r="3" spans="2:6" ht="36" customHeight="1" x14ac:dyDescent="0.2">
      <c r="B3" s="1152" t="s">
        <v>174</v>
      </c>
      <c r="C3" s="1153"/>
      <c r="D3" s="301" t="s">
        <v>209</v>
      </c>
      <c r="E3" s="302"/>
    </row>
    <row r="4" spans="2:6" ht="15" customHeight="1" x14ac:dyDescent="0.2">
      <c r="B4" s="1154" t="s">
        <v>175</v>
      </c>
      <c r="C4" s="1155"/>
      <c r="D4" s="303">
        <f>E47</f>
        <v>0</v>
      </c>
      <c r="E4" s="302"/>
    </row>
    <row r="5" spans="2:6" ht="15" customHeight="1" x14ac:dyDescent="0.2">
      <c r="B5" s="1154" t="s">
        <v>176</v>
      </c>
      <c r="C5" s="1155"/>
      <c r="D5" s="345"/>
      <c r="E5" s="302"/>
    </row>
    <row r="6" spans="2:6" ht="15" customHeight="1" thickBot="1" x14ac:dyDescent="0.25">
      <c r="B6" s="1156" t="s">
        <v>127</v>
      </c>
      <c r="C6" s="1157"/>
      <c r="D6" s="304">
        <f>D4-D5</f>
        <v>0</v>
      </c>
      <c r="E6" s="302"/>
    </row>
    <row r="7" spans="2:6" ht="12" customHeight="1" thickBot="1" x14ac:dyDescent="0.25">
      <c r="B7" s="302"/>
      <c r="C7" s="302"/>
      <c r="D7" s="302"/>
      <c r="E7" s="302"/>
    </row>
    <row r="8" spans="2:6" ht="54" customHeight="1" thickBot="1" x14ac:dyDescent="0.25">
      <c r="B8" s="305" t="s">
        <v>128</v>
      </c>
      <c r="C8" s="306" t="s">
        <v>177</v>
      </c>
      <c r="D8" s="306" t="s">
        <v>215</v>
      </c>
      <c r="E8" s="307" t="s">
        <v>216</v>
      </c>
    </row>
    <row r="9" spans="2:6" ht="15" customHeight="1" x14ac:dyDescent="0.2">
      <c r="B9" s="308" t="s">
        <v>178</v>
      </c>
      <c r="C9" s="309"/>
      <c r="D9" s="309"/>
      <c r="E9" s="310"/>
    </row>
    <row r="10" spans="2:6" ht="15" customHeight="1" x14ac:dyDescent="0.2">
      <c r="B10" s="311" t="s">
        <v>179</v>
      </c>
      <c r="C10" s="346"/>
      <c r="D10" s="346"/>
      <c r="E10" s="347">
        <f t="shared" ref="E10:E16" si="0">D10</f>
        <v>0</v>
      </c>
    </row>
    <row r="11" spans="2:6" ht="15" customHeight="1" x14ac:dyDescent="0.2">
      <c r="B11" s="311" t="s">
        <v>180</v>
      </c>
      <c r="C11" s="346"/>
      <c r="D11" s="346"/>
      <c r="E11" s="347">
        <f t="shared" si="0"/>
        <v>0</v>
      </c>
    </row>
    <row r="12" spans="2:6" ht="15" customHeight="1" x14ac:dyDescent="0.2">
      <c r="B12" s="311" t="s">
        <v>181</v>
      </c>
      <c r="C12" s="346"/>
      <c r="D12" s="346"/>
      <c r="E12" s="347">
        <f t="shared" si="0"/>
        <v>0</v>
      </c>
    </row>
    <row r="13" spans="2:6" ht="15" customHeight="1" x14ac:dyDescent="0.2">
      <c r="B13" s="311" t="s">
        <v>182</v>
      </c>
      <c r="C13" s="346"/>
      <c r="D13" s="346"/>
      <c r="E13" s="347">
        <f t="shared" si="0"/>
        <v>0</v>
      </c>
    </row>
    <row r="14" spans="2:6" ht="15" customHeight="1" x14ac:dyDescent="0.2">
      <c r="B14" s="311" t="s">
        <v>183</v>
      </c>
      <c r="C14" s="346"/>
      <c r="D14" s="346"/>
      <c r="E14" s="347">
        <f t="shared" si="0"/>
        <v>0</v>
      </c>
    </row>
    <row r="15" spans="2:6" ht="15" customHeight="1" x14ac:dyDescent="0.2">
      <c r="B15" s="311" t="s">
        <v>184</v>
      </c>
      <c r="C15" s="346"/>
      <c r="D15" s="346"/>
      <c r="E15" s="347">
        <f t="shared" si="0"/>
        <v>0</v>
      </c>
    </row>
    <row r="16" spans="2:6" ht="30" customHeight="1" x14ac:dyDescent="0.2">
      <c r="B16" s="314" t="s">
        <v>185</v>
      </c>
      <c r="C16" s="346"/>
      <c r="D16" s="346"/>
      <c r="E16" s="347">
        <f t="shared" si="0"/>
        <v>0</v>
      </c>
    </row>
    <row r="17" spans="2:5" ht="12" customHeight="1" thickBot="1" x14ac:dyDescent="0.25">
      <c r="B17" s="315"/>
      <c r="C17" s="316"/>
      <c r="D17" s="316"/>
      <c r="E17" s="317"/>
    </row>
    <row r="18" spans="2:5" ht="15" customHeight="1" x14ac:dyDescent="0.2">
      <c r="B18" s="308" t="s">
        <v>186</v>
      </c>
      <c r="C18" s="318"/>
      <c r="D18" s="318"/>
      <c r="E18" s="319"/>
    </row>
    <row r="19" spans="2:5" ht="15" customHeight="1" x14ac:dyDescent="0.2">
      <c r="B19" s="311" t="s">
        <v>179</v>
      </c>
      <c r="C19" s="346"/>
      <c r="D19" s="346"/>
      <c r="E19" s="347">
        <f t="shared" ref="E19:E25" si="1">D19</f>
        <v>0</v>
      </c>
    </row>
    <row r="20" spans="2:5" ht="15" customHeight="1" x14ac:dyDescent="0.2">
      <c r="B20" s="311" t="s">
        <v>180</v>
      </c>
      <c r="C20" s="346"/>
      <c r="D20" s="346"/>
      <c r="E20" s="347">
        <f t="shared" si="1"/>
        <v>0</v>
      </c>
    </row>
    <row r="21" spans="2:5" ht="15" customHeight="1" x14ac:dyDescent="0.2">
      <c r="B21" s="311" t="s">
        <v>181</v>
      </c>
      <c r="C21" s="346"/>
      <c r="D21" s="346"/>
      <c r="E21" s="347">
        <f t="shared" si="1"/>
        <v>0</v>
      </c>
    </row>
    <row r="22" spans="2:5" ht="15" customHeight="1" x14ac:dyDescent="0.2">
      <c r="B22" s="311" t="s">
        <v>182</v>
      </c>
      <c r="C22" s="346"/>
      <c r="D22" s="346"/>
      <c r="E22" s="347">
        <f t="shared" si="1"/>
        <v>0</v>
      </c>
    </row>
    <row r="23" spans="2:5" ht="15" customHeight="1" x14ac:dyDescent="0.2">
      <c r="B23" s="311" t="s">
        <v>183</v>
      </c>
      <c r="C23" s="346"/>
      <c r="D23" s="346"/>
      <c r="E23" s="347">
        <f t="shared" si="1"/>
        <v>0</v>
      </c>
    </row>
    <row r="24" spans="2:5" ht="15" customHeight="1" x14ac:dyDescent="0.2">
      <c r="B24" s="311" t="s">
        <v>184</v>
      </c>
      <c r="C24" s="346"/>
      <c r="D24" s="346"/>
      <c r="E24" s="347">
        <f t="shared" si="1"/>
        <v>0</v>
      </c>
    </row>
    <row r="25" spans="2:5" ht="30" customHeight="1" x14ac:dyDescent="0.2">
      <c r="B25" s="314" t="s">
        <v>185</v>
      </c>
      <c r="C25" s="346"/>
      <c r="D25" s="346"/>
      <c r="E25" s="347">
        <f t="shared" si="1"/>
        <v>0</v>
      </c>
    </row>
    <row r="26" spans="2:5" ht="12" customHeight="1" thickBot="1" x14ac:dyDescent="0.25">
      <c r="B26" s="315"/>
      <c r="C26" s="316"/>
      <c r="D26" s="316"/>
      <c r="E26" s="317"/>
    </row>
    <row r="27" spans="2:5" ht="15" customHeight="1" x14ac:dyDescent="0.2">
      <c r="B27" s="308" t="s">
        <v>187</v>
      </c>
      <c r="C27" s="309"/>
      <c r="D27" s="309"/>
      <c r="E27" s="320"/>
    </row>
    <row r="28" spans="2:5" ht="15" customHeight="1" x14ac:dyDescent="0.2">
      <c r="B28" s="311" t="s">
        <v>179</v>
      </c>
      <c r="C28" s="346"/>
      <c r="D28" s="346"/>
      <c r="E28" s="347">
        <f t="shared" ref="E28:E34" si="2">D28</f>
        <v>0</v>
      </c>
    </row>
    <row r="29" spans="2:5" ht="15" customHeight="1" x14ac:dyDescent="0.2">
      <c r="B29" s="311" t="s">
        <v>180</v>
      </c>
      <c r="C29" s="346"/>
      <c r="D29" s="346"/>
      <c r="E29" s="347">
        <f t="shared" si="2"/>
        <v>0</v>
      </c>
    </row>
    <row r="30" spans="2:5" ht="15" customHeight="1" x14ac:dyDescent="0.2">
      <c r="B30" s="311" t="s">
        <v>181</v>
      </c>
      <c r="C30" s="346"/>
      <c r="D30" s="346"/>
      <c r="E30" s="347">
        <f t="shared" si="2"/>
        <v>0</v>
      </c>
    </row>
    <row r="31" spans="2:5" ht="15" customHeight="1" x14ac:dyDescent="0.2">
      <c r="B31" s="311" t="s">
        <v>182</v>
      </c>
      <c r="C31" s="346"/>
      <c r="D31" s="346"/>
      <c r="E31" s="347">
        <f t="shared" si="2"/>
        <v>0</v>
      </c>
    </row>
    <row r="32" spans="2:5" ht="15" customHeight="1" x14ac:dyDescent="0.2">
      <c r="B32" s="311" t="s">
        <v>183</v>
      </c>
      <c r="C32" s="346"/>
      <c r="D32" s="346"/>
      <c r="E32" s="347">
        <f t="shared" si="2"/>
        <v>0</v>
      </c>
    </row>
    <row r="33" spans="2:5" ht="15" customHeight="1" x14ac:dyDescent="0.2">
      <c r="B33" s="311" t="s">
        <v>184</v>
      </c>
      <c r="C33" s="346"/>
      <c r="D33" s="346"/>
      <c r="E33" s="347">
        <f t="shared" si="2"/>
        <v>0</v>
      </c>
    </row>
    <row r="34" spans="2:5" ht="30" customHeight="1" x14ac:dyDescent="0.2">
      <c r="B34" s="314" t="s">
        <v>185</v>
      </c>
      <c r="C34" s="346"/>
      <c r="D34" s="346"/>
      <c r="E34" s="347">
        <f t="shared" si="2"/>
        <v>0</v>
      </c>
    </row>
    <row r="35" spans="2:5" ht="12" customHeight="1" thickBot="1" x14ac:dyDescent="0.25">
      <c r="B35" s="315"/>
      <c r="C35" s="316"/>
      <c r="D35" s="316"/>
      <c r="E35" s="317"/>
    </row>
    <row r="36" spans="2:5" ht="15" customHeight="1" x14ac:dyDescent="0.2">
      <c r="B36" s="308" t="s">
        <v>188</v>
      </c>
      <c r="C36" s="309"/>
      <c r="D36" s="309"/>
      <c r="E36" s="320"/>
    </row>
    <row r="37" spans="2:5" ht="15" customHeight="1" x14ac:dyDescent="0.2">
      <c r="B37" s="311" t="s">
        <v>179</v>
      </c>
      <c r="C37" s="312"/>
      <c r="D37" s="312"/>
      <c r="E37" s="313">
        <f t="shared" ref="E37:E43" si="3">D37</f>
        <v>0</v>
      </c>
    </row>
    <row r="38" spans="2:5" ht="15" customHeight="1" x14ac:dyDescent="0.2">
      <c r="B38" s="311" t="s">
        <v>180</v>
      </c>
      <c r="C38" s="346"/>
      <c r="D38" s="346"/>
      <c r="E38" s="347">
        <f t="shared" si="3"/>
        <v>0</v>
      </c>
    </row>
    <row r="39" spans="2:5" ht="15" customHeight="1" x14ac:dyDescent="0.2">
      <c r="B39" s="311" t="s">
        <v>181</v>
      </c>
      <c r="C39" s="346"/>
      <c r="D39" s="346"/>
      <c r="E39" s="347">
        <f t="shared" si="3"/>
        <v>0</v>
      </c>
    </row>
    <row r="40" spans="2:5" ht="15" customHeight="1" x14ac:dyDescent="0.2">
      <c r="B40" s="311" t="s">
        <v>182</v>
      </c>
      <c r="C40" s="346"/>
      <c r="D40" s="346"/>
      <c r="E40" s="347">
        <f t="shared" si="3"/>
        <v>0</v>
      </c>
    </row>
    <row r="41" spans="2:5" ht="15" customHeight="1" x14ac:dyDescent="0.2">
      <c r="B41" s="311" t="s">
        <v>183</v>
      </c>
      <c r="C41" s="346"/>
      <c r="D41" s="346"/>
      <c r="E41" s="347">
        <f t="shared" si="3"/>
        <v>0</v>
      </c>
    </row>
    <row r="42" spans="2:5" ht="15" customHeight="1" x14ac:dyDescent="0.2">
      <c r="B42" s="311" t="s">
        <v>184</v>
      </c>
      <c r="C42" s="346"/>
      <c r="D42" s="346"/>
      <c r="E42" s="347">
        <f t="shared" si="3"/>
        <v>0</v>
      </c>
    </row>
    <row r="43" spans="2:5" ht="30" customHeight="1" thickBot="1" x14ac:dyDescent="0.25">
      <c r="B43" s="321" t="s">
        <v>185</v>
      </c>
      <c r="C43" s="348"/>
      <c r="D43" s="348"/>
      <c r="E43" s="349">
        <f t="shared" si="3"/>
        <v>0</v>
      </c>
    </row>
    <row r="44" spans="2:5" ht="12" customHeight="1" x14ac:dyDescent="0.2">
      <c r="B44" s="322"/>
      <c r="C44" s="322"/>
      <c r="D44" s="322"/>
      <c r="E44" s="322"/>
    </row>
    <row r="45" spans="2:5" ht="15" customHeight="1" x14ac:dyDescent="0.2">
      <c r="B45" s="323"/>
      <c r="C45" s="324"/>
      <c r="D45" s="325">
        <f>SUM(D10:D43)</f>
        <v>0</v>
      </c>
      <c r="E45" s="325">
        <f>SUM(E10:E43)</f>
        <v>0</v>
      </c>
    </row>
    <row r="46" spans="2:5" ht="12" customHeight="1" x14ac:dyDescent="0.2">
      <c r="B46" s="323"/>
      <c r="C46" s="324"/>
      <c r="D46" s="324"/>
      <c r="E46" s="324"/>
    </row>
    <row r="47" spans="2:5" ht="15" customHeight="1" x14ac:dyDescent="0.2">
      <c r="B47" s="323"/>
      <c r="C47" s="324"/>
      <c r="D47" s="324"/>
      <c r="E47" s="325">
        <f>D45-E45</f>
        <v>0</v>
      </c>
    </row>
    <row r="48" spans="2:5" ht="8.1" customHeight="1" x14ac:dyDescent="0.2"/>
  </sheetData>
  <mergeCells count="5">
    <mergeCell ref="B3:C3"/>
    <mergeCell ref="B4:C4"/>
    <mergeCell ref="B5:C5"/>
    <mergeCell ref="B6:C6"/>
    <mergeCell ref="B1:F1"/>
  </mergeCells>
  <dataValidations count="1">
    <dataValidation type="decimal" operator="greaterThanOrEqual" allowBlank="1" showInputMessage="1" showErrorMessage="1" error="Bitte eine Dezimalzahl größer oder gleich Null eintragen!" sqref="E10:E16 JA10:JA16 SW10:SW16 ACS10:ACS16 AMO10:AMO16 AWK10:AWK16 BGG10:BGG16 BQC10:BQC16 BZY10:BZY16 CJU10:CJU16 CTQ10:CTQ16 DDM10:DDM16 DNI10:DNI16 DXE10:DXE16 EHA10:EHA16 EQW10:EQW16 FAS10:FAS16 FKO10:FKO16 FUK10:FUK16 GEG10:GEG16 GOC10:GOC16 GXY10:GXY16 HHU10:HHU16 HRQ10:HRQ16 IBM10:IBM16 ILI10:ILI16 IVE10:IVE16 JFA10:JFA16 JOW10:JOW16 JYS10:JYS16 KIO10:KIO16 KSK10:KSK16 LCG10:LCG16 LMC10:LMC16 LVY10:LVY16 MFU10:MFU16 MPQ10:MPQ16 MZM10:MZM16 NJI10:NJI16 NTE10:NTE16 ODA10:ODA16 OMW10:OMW16 OWS10:OWS16 PGO10:PGO16 PQK10:PQK16 QAG10:QAG16 QKC10:QKC16 QTY10:QTY16 RDU10:RDU16 RNQ10:RNQ16 RXM10:RXM16 SHI10:SHI16 SRE10:SRE16 TBA10:TBA16 TKW10:TKW16 TUS10:TUS16 UEO10:UEO16 UOK10:UOK16 UYG10:UYG16 VIC10:VIC16 VRY10:VRY16 WBU10:WBU16 WLQ10:WLQ16 WVM10:WVM16 E65546:E65552 JA65546:JA65552 SW65546:SW65552 ACS65546:ACS65552 AMO65546:AMO65552 AWK65546:AWK65552 BGG65546:BGG65552 BQC65546:BQC65552 BZY65546:BZY65552 CJU65546:CJU65552 CTQ65546:CTQ65552 DDM65546:DDM65552 DNI65546:DNI65552 DXE65546:DXE65552 EHA65546:EHA65552 EQW65546:EQW65552 FAS65546:FAS65552 FKO65546:FKO65552 FUK65546:FUK65552 GEG65546:GEG65552 GOC65546:GOC65552 GXY65546:GXY65552 HHU65546:HHU65552 HRQ65546:HRQ65552 IBM65546:IBM65552 ILI65546:ILI65552 IVE65546:IVE65552 JFA65546:JFA65552 JOW65546:JOW65552 JYS65546:JYS65552 KIO65546:KIO65552 KSK65546:KSK65552 LCG65546:LCG65552 LMC65546:LMC65552 LVY65546:LVY65552 MFU65546:MFU65552 MPQ65546:MPQ65552 MZM65546:MZM65552 NJI65546:NJI65552 NTE65546:NTE65552 ODA65546:ODA65552 OMW65546:OMW65552 OWS65546:OWS65552 PGO65546:PGO65552 PQK65546:PQK65552 QAG65546:QAG65552 QKC65546:QKC65552 QTY65546:QTY65552 RDU65546:RDU65552 RNQ65546:RNQ65552 RXM65546:RXM65552 SHI65546:SHI65552 SRE65546:SRE65552 TBA65546:TBA65552 TKW65546:TKW65552 TUS65546:TUS65552 UEO65546:UEO65552 UOK65546:UOK65552 UYG65546:UYG65552 VIC65546:VIC65552 VRY65546:VRY65552 WBU65546:WBU65552 WLQ65546:WLQ65552 WVM65546:WVM65552 E131082:E131088 JA131082:JA131088 SW131082:SW131088 ACS131082:ACS131088 AMO131082:AMO131088 AWK131082:AWK131088 BGG131082:BGG131088 BQC131082:BQC131088 BZY131082:BZY131088 CJU131082:CJU131088 CTQ131082:CTQ131088 DDM131082:DDM131088 DNI131082:DNI131088 DXE131082:DXE131088 EHA131082:EHA131088 EQW131082:EQW131088 FAS131082:FAS131088 FKO131082:FKO131088 FUK131082:FUK131088 GEG131082:GEG131088 GOC131082:GOC131088 GXY131082:GXY131088 HHU131082:HHU131088 HRQ131082:HRQ131088 IBM131082:IBM131088 ILI131082:ILI131088 IVE131082:IVE131088 JFA131082:JFA131088 JOW131082:JOW131088 JYS131082:JYS131088 KIO131082:KIO131088 KSK131082:KSK131088 LCG131082:LCG131088 LMC131082:LMC131088 LVY131082:LVY131088 MFU131082:MFU131088 MPQ131082:MPQ131088 MZM131082:MZM131088 NJI131082:NJI131088 NTE131082:NTE131088 ODA131082:ODA131088 OMW131082:OMW131088 OWS131082:OWS131088 PGO131082:PGO131088 PQK131082:PQK131088 QAG131082:QAG131088 QKC131082:QKC131088 QTY131082:QTY131088 RDU131082:RDU131088 RNQ131082:RNQ131088 RXM131082:RXM131088 SHI131082:SHI131088 SRE131082:SRE131088 TBA131082:TBA131088 TKW131082:TKW131088 TUS131082:TUS131088 UEO131082:UEO131088 UOK131082:UOK131088 UYG131082:UYG131088 VIC131082:VIC131088 VRY131082:VRY131088 WBU131082:WBU131088 WLQ131082:WLQ131088 WVM131082:WVM131088 E196618:E196624 JA196618:JA196624 SW196618:SW196624 ACS196618:ACS196624 AMO196618:AMO196624 AWK196618:AWK196624 BGG196618:BGG196624 BQC196618:BQC196624 BZY196618:BZY196624 CJU196618:CJU196624 CTQ196618:CTQ196624 DDM196618:DDM196624 DNI196618:DNI196624 DXE196618:DXE196624 EHA196618:EHA196624 EQW196618:EQW196624 FAS196618:FAS196624 FKO196618:FKO196624 FUK196618:FUK196624 GEG196618:GEG196624 GOC196618:GOC196624 GXY196618:GXY196624 HHU196618:HHU196624 HRQ196618:HRQ196624 IBM196618:IBM196624 ILI196618:ILI196624 IVE196618:IVE196624 JFA196618:JFA196624 JOW196618:JOW196624 JYS196618:JYS196624 KIO196618:KIO196624 KSK196618:KSK196624 LCG196618:LCG196624 LMC196618:LMC196624 LVY196618:LVY196624 MFU196618:MFU196624 MPQ196618:MPQ196624 MZM196618:MZM196624 NJI196618:NJI196624 NTE196618:NTE196624 ODA196618:ODA196624 OMW196618:OMW196624 OWS196618:OWS196624 PGO196618:PGO196624 PQK196618:PQK196624 QAG196618:QAG196624 QKC196618:QKC196624 QTY196618:QTY196624 RDU196618:RDU196624 RNQ196618:RNQ196624 RXM196618:RXM196624 SHI196618:SHI196624 SRE196618:SRE196624 TBA196618:TBA196624 TKW196618:TKW196624 TUS196618:TUS196624 UEO196618:UEO196624 UOK196618:UOK196624 UYG196618:UYG196624 VIC196618:VIC196624 VRY196618:VRY196624 WBU196618:WBU196624 WLQ196618:WLQ196624 WVM196618:WVM196624 E262154:E262160 JA262154:JA262160 SW262154:SW262160 ACS262154:ACS262160 AMO262154:AMO262160 AWK262154:AWK262160 BGG262154:BGG262160 BQC262154:BQC262160 BZY262154:BZY262160 CJU262154:CJU262160 CTQ262154:CTQ262160 DDM262154:DDM262160 DNI262154:DNI262160 DXE262154:DXE262160 EHA262154:EHA262160 EQW262154:EQW262160 FAS262154:FAS262160 FKO262154:FKO262160 FUK262154:FUK262160 GEG262154:GEG262160 GOC262154:GOC262160 GXY262154:GXY262160 HHU262154:HHU262160 HRQ262154:HRQ262160 IBM262154:IBM262160 ILI262154:ILI262160 IVE262154:IVE262160 JFA262154:JFA262160 JOW262154:JOW262160 JYS262154:JYS262160 KIO262154:KIO262160 KSK262154:KSK262160 LCG262154:LCG262160 LMC262154:LMC262160 LVY262154:LVY262160 MFU262154:MFU262160 MPQ262154:MPQ262160 MZM262154:MZM262160 NJI262154:NJI262160 NTE262154:NTE262160 ODA262154:ODA262160 OMW262154:OMW262160 OWS262154:OWS262160 PGO262154:PGO262160 PQK262154:PQK262160 QAG262154:QAG262160 QKC262154:QKC262160 QTY262154:QTY262160 RDU262154:RDU262160 RNQ262154:RNQ262160 RXM262154:RXM262160 SHI262154:SHI262160 SRE262154:SRE262160 TBA262154:TBA262160 TKW262154:TKW262160 TUS262154:TUS262160 UEO262154:UEO262160 UOK262154:UOK262160 UYG262154:UYG262160 VIC262154:VIC262160 VRY262154:VRY262160 WBU262154:WBU262160 WLQ262154:WLQ262160 WVM262154:WVM262160 E327690:E327696 JA327690:JA327696 SW327690:SW327696 ACS327690:ACS327696 AMO327690:AMO327696 AWK327690:AWK327696 BGG327690:BGG327696 BQC327690:BQC327696 BZY327690:BZY327696 CJU327690:CJU327696 CTQ327690:CTQ327696 DDM327690:DDM327696 DNI327690:DNI327696 DXE327690:DXE327696 EHA327690:EHA327696 EQW327690:EQW327696 FAS327690:FAS327696 FKO327690:FKO327696 FUK327690:FUK327696 GEG327690:GEG327696 GOC327690:GOC327696 GXY327690:GXY327696 HHU327690:HHU327696 HRQ327690:HRQ327696 IBM327690:IBM327696 ILI327690:ILI327696 IVE327690:IVE327696 JFA327690:JFA327696 JOW327690:JOW327696 JYS327690:JYS327696 KIO327690:KIO327696 KSK327690:KSK327696 LCG327690:LCG327696 LMC327690:LMC327696 LVY327690:LVY327696 MFU327690:MFU327696 MPQ327690:MPQ327696 MZM327690:MZM327696 NJI327690:NJI327696 NTE327690:NTE327696 ODA327690:ODA327696 OMW327690:OMW327696 OWS327690:OWS327696 PGO327690:PGO327696 PQK327690:PQK327696 QAG327690:QAG327696 QKC327690:QKC327696 QTY327690:QTY327696 RDU327690:RDU327696 RNQ327690:RNQ327696 RXM327690:RXM327696 SHI327690:SHI327696 SRE327690:SRE327696 TBA327690:TBA327696 TKW327690:TKW327696 TUS327690:TUS327696 UEO327690:UEO327696 UOK327690:UOK327696 UYG327690:UYG327696 VIC327690:VIC327696 VRY327690:VRY327696 WBU327690:WBU327696 WLQ327690:WLQ327696 WVM327690:WVM327696 E393226:E393232 JA393226:JA393232 SW393226:SW393232 ACS393226:ACS393232 AMO393226:AMO393232 AWK393226:AWK393232 BGG393226:BGG393232 BQC393226:BQC393232 BZY393226:BZY393232 CJU393226:CJU393232 CTQ393226:CTQ393232 DDM393226:DDM393232 DNI393226:DNI393232 DXE393226:DXE393232 EHA393226:EHA393232 EQW393226:EQW393232 FAS393226:FAS393232 FKO393226:FKO393232 FUK393226:FUK393232 GEG393226:GEG393232 GOC393226:GOC393232 GXY393226:GXY393232 HHU393226:HHU393232 HRQ393226:HRQ393232 IBM393226:IBM393232 ILI393226:ILI393232 IVE393226:IVE393232 JFA393226:JFA393232 JOW393226:JOW393232 JYS393226:JYS393232 KIO393226:KIO393232 KSK393226:KSK393232 LCG393226:LCG393232 LMC393226:LMC393232 LVY393226:LVY393232 MFU393226:MFU393232 MPQ393226:MPQ393232 MZM393226:MZM393232 NJI393226:NJI393232 NTE393226:NTE393232 ODA393226:ODA393232 OMW393226:OMW393232 OWS393226:OWS393232 PGO393226:PGO393232 PQK393226:PQK393232 QAG393226:QAG393232 QKC393226:QKC393232 QTY393226:QTY393232 RDU393226:RDU393232 RNQ393226:RNQ393232 RXM393226:RXM393232 SHI393226:SHI393232 SRE393226:SRE393232 TBA393226:TBA393232 TKW393226:TKW393232 TUS393226:TUS393232 UEO393226:UEO393232 UOK393226:UOK393232 UYG393226:UYG393232 VIC393226:VIC393232 VRY393226:VRY393232 WBU393226:WBU393232 WLQ393226:WLQ393232 WVM393226:WVM393232 E458762:E458768 JA458762:JA458768 SW458762:SW458768 ACS458762:ACS458768 AMO458762:AMO458768 AWK458762:AWK458768 BGG458762:BGG458768 BQC458762:BQC458768 BZY458762:BZY458768 CJU458762:CJU458768 CTQ458762:CTQ458768 DDM458762:DDM458768 DNI458762:DNI458768 DXE458762:DXE458768 EHA458762:EHA458768 EQW458762:EQW458768 FAS458762:FAS458768 FKO458762:FKO458768 FUK458762:FUK458768 GEG458762:GEG458768 GOC458762:GOC458768 GXY458762:GXY458768 HHU458762:HHU458768 HRQ458762:HRQ458768 IBM458762:IBM458768 ILI458762:ILI458768 IVE458762:IVE458768 JFA458762:JFA458768 JOW458762:JOW458768 JYS458762:JYS458768 KIO458762:KIO458768 KSK458762:KSK458768 LCG458762:LCG458768 LMC458762:LMC458768 LVY458762:LVY458768 MFU458762:MFU458768 MPQ458762:MPQ458768 MZM458762:MZM458768 NJI458762:NJI458768 NTE458762:NTE458768 ODA458762:ODA458768 OMW458762:OMW458768 OWS458762:OWS458768 PGO458762:PGO458768 PQK458762:PQK458768 QAG458762:QAG458768 QKC458762:QKC458768 QTY458762:QTY458768 RDU458762:RDU458768 RNQ458762:RNQ458768 RXM458762:RXM458768 SHI458762:SHI458768 SRE458762:SRE458768 TBA458762:TBA458768 TKW458762:TKW458768 TUS458762:TUS458768 UEO458762:UEO458768 UOK458762:UOK458768 UYG458762:UYG458768 VIC458762:VIC458768 VRY458762:VRY458768 WBU458762:WBU458768 WLQ458762:WLQ458768 WVM458762:WVM458768 E524298:E524304 JA524298:JA524304 SW524298:SW524304 ACS524298:ACS524304 AMO524298:AMO524304 AWK524298:AWK524304 BGG524298:BGG524304 BQC524298:BQC524304 BZY524298:BZY524304 CJU524298:CJU524304 CTQ524298:CTQ524304 DDM524298:DDM524304 DNI524298:DNI524304 DXE524298:DXE524304 EHA524298:EHA524304 EQW524298:EQW524304 FAS524298:FAS524304 FKO524298:FKO524304 FUK524298:FUK524304 GEG524298:GEG524304 GOC524298:GOC524304 GXY524298:GXY524304 HHU524298:HHU524304 HRQ524298:HRQ524304 IBM524298:IBM524304 ILI524298:ILI524304 IVE524298:IVE524304 JFA524298:JFA524304 JOW524298:JOW524304 JYS524298:JYS524304 KIO524298:KIO524304 KSK524298:KSK524304 LCG524298:LCG524304 LMC524298:LMC524304 LVY524298:LVY524304 MFU524298:MFU524304 MPQ524298:MPQ524304 MZM524298:MZM524304 NJI524298:NJI524304 NTE524298:NTE524304 ODA524298:ODA524304 OMW524298:OMW524304 OWS524298:OWS524304 PGO524298:PGO524304 PQK524298:PQK524304 QAG524298:QAG524304 QKC524298:QKC524304 QTY524298:QTY524304 RDU524298:RDU524304 RNQ524298:RNQ524304 RXM524298:RXM524304 SHI524298:SHI524304 SRE524298:SRE524304 TBA524298:TBA524304 TKW524298:TKW524304 TUS524298:TUS524304 UEO524298:UEO524304 UOK524298:UOK524304 UYG524298:UYG524304 VIC524298:VIC524304 VRY524298:VRY524304 WBU524298:WBU524304 WLQ524298:WLQ524304 WVM524298:WVM524304 E589834:E589840 JA589834:JA589840 SW589834:SW589840 ACS589834:ACS589840 AMO589834:AMO589840 AWK589834:AWK589840 BGG589834:BGG589840 BQC589834:BQC589840 BZY589834:BZY589840 CJU589834:CJU589840 CTQ589834:CTQ589840 DDM589834:DDM589840 DNI589834:DNI589840 DXE589834:DXE589840 EHA589834:EHA589840 EQW589834:EQW589840 FAS589834:FAS589840 FKO589834:FKO589840 FUK589834:FUK589840 GEG589834:GEG589840 GOC589834:GOC589840 GXY589834:GXY589840 HHU589834:HHU589840 HRQ589834:HRQ589840 IBM589834:IBM589840 ILI589834:ILI589840 IVE589834:IVE589840 JFA589834:JFA589840 JOW589834:JOW589840 JYS589834:JYS589840 KIO589834:KIO589840 KSK589834:KSK589840 LCG589834:LCG589840 LMC589834:LMC589840 LVY589834:LVY589840 MFU589834:MFU589840 MPQ589834:MPQ589840 MZM589834:MZM589840 NJI589834:NJI589840 NTE589834:NTE589840 ODA589834:ODA589840 OMW589834:OMW589840 OWS589834:OWS589840 PGO589834:PGO589840 PQK589834:PQK589840 QAG589834:QAG589840 QKC589834:QKC589840 QTY589834:QTY589840 RDU589834:RDU589840 RNQ589834:RNQ589840 RXM589834:RXM589840 SHI589834:SHI589840 SRE589834:SRE589840 TBA589834:TBA589840 TKW589834:TKW589840 TUS589834:TUS589840 UEO589834:UEO589840 UOK589834:UOK589840 UYG589834:UYG589840 VIC589834:VIC589840 VRY589834:VRY589840 WBU589834:WBU589840 WLQ589834:WLQ589840 WVM589834:WVM589840 E655370:E655376 JA655370:JA655376 SW655370:SW655376 ACS655370:ACS655376 AMO655370:AMO655376 AWK655370:AWK655376 BGG655370:BGG655376 BQC655370:BQC655376 BZY655370:BZY655376 CJU655370:CJU655376 CTQ655370:CTQ655376 DDM655370:DDM655376 DNI655370:DNI655376 DXE655370:DXE655376 EHA655370:EHA655376 EQW655370:EQW655376 FAS655370:FAS655376 FKO655370:FKO655376 FUK655370:FUK655376 GEG655370:GEG655376 GOC655370:GOC655376 GXY655370:GXY655376 HHU655370:HHU655376 HRQ655370:HRQ655376 IBM655370:IBM655376 ILI655370:ILI655376 IVE655370:IVE655376 JFA655370:JFA655376 JOW655370:JOW655376 JYS655370:JYS655376 KIO655370:KIO655376 KSK655370:KSK655376 LCG655370:LCG655376 LMC655370:LMC655376 LVY655370:LVY655376 MFU655370:MFU655376 MPQ655370:MPQ655376 MZM655370:MZM655376 NJI655370:NJI655376 NTE655370:NTE655376 ODA655370:ODA655376 OMW655370:OMW655376 OWS655370:OWS655376 PGO655370:PGO655376 PQK655370:PQK655376 QAG655370:QAG655376 QKC655370:QKC655376 QTY655370:QTY655376 RDU655370:RDU655376 RNQ655370:RNQ655376 RXM655370:RXM655376 SHI655370:SHI655376 SRE655370:SRE655376 TBA655370:TBA655376 TKW655370:TKW655376 TUS655370:TUS655376 UEO655370:UEO655376 UOK655370:UOK655376 UYG655370:UYG655376 VIC655370:VIC655376 VRY655370:VRY655376 WBU655370:WBU655376 WLQ655370:WLQ655376 WVM655370:WVM655376 E720906:E720912 JA720906:JA720912 SW720906:SW720912 ACS720906:ACS720912 AMO720906:AMO720912 AWK720906:AWK720912 BGG720906:BGG720912 BQC720906:BQC720912 BZY720906:BZY720912 CJU720906:CJU720912 CTQ720906:CTQ720912 DDM720906:DDM720912 DNI720906:DNI720912 DXE720906:DXE720912 EHA720906:EHA720912 EQW720906:EQW720912 FAS720906:FAS720912 FKO720906:FKO720912 FUK720906:FUK720912 GEG720906:GEG720912 GOC720906:GOC720912 GXY720906:GXY720912 HHU720906:HHU720912 HRQ720906:HRQ720912 IBM720906:IBM720912 ILI720906:ILI720912 IVE720906:IVE720912 JFA720906:JFA720912 JOW720906:JOW720912 JYS720906:JYS720912 KIO720906:KIO720912 KSK720906:KSK720912 LCG720906:LCG720912 LMC720906:LMC720912 LVY720906:LVY720912 MFU720906:MFU720912 MPQ720906:MPQ720912 MZM720906:MZM720912 NJI720906:NJI720912 NTE720906:NTE720912 ODA720906:ODA720912 OMW720906:OMW720912 OWS720906:OWS720912 PGO720906:PGO720912 PQK720906:PQK720912 QAG720906:QAG720912 QKC720906:QKC720912 QTY720906:QTY720912 RDU720906:RDU720912 RNQ720906:RNQ720912 RXM720906:RXM720912 SHI720906:SHI720912 SRE720906:SRE720912 TBA720906:TBA720912 TKW720906:TKW720912 TUS720906:TUS720912 UEO720906:UEO720912 UOK720906:UOK720912 UYG720906:UYG720912 VIC720906:VIC720912 VRY720906:VRY720912 WBU720906:WBU720912 WLQ720906:WLQ720912 WVM720906:WVM720912 E786442:E786448 JA786442:JA786448 SW786442:SW786448 ACS786442:ACS786448 AMO786442:AMO786448 AWK786442:AWK786448 BGG786442:BGG786448 BQC786442:BQC786448 BZY786442:BZY786448 CJU786442:CJU786448 CTQ786442:CTQ786448 DDM786442:DDM786448 DNI786442:DNI786448 DXE786442:DXE786448 EHA786442:EHA786448 EQW786442:EQW786448 FAS786442:FAS786448 FKO786442:FKO786448 FUK786442:FUK786448 GEG786442:GEG786448 GOC786442:GOC786448 GXY786442:GXY786448 HHU786442:HHU786448 HRQ786442:HRQ786448 IBM786442:IBM786448 ILI786442:ILI786448 IVE786442:IVE786448 JFA786442:JFA786448 JOW786442:JOW786448 JYS786442:JYS786448 KIO786442:KIO786448 KSK786442:KSK786448 LCG786442:LCG786448 LMC786442:LMC786448 LVY786442:LVY786448 MFU786442:MFU786448 MPQ786442:MPQ786448 MZM786442:MZM786448 NJI786442:NJI786448 NTE786442:NTE786448 ODA786442:ODA786448 OMW786442:OMW786448 OWS786442:OWS786448 PGO786442:PGO786448 PQK786442:PQK786448 QAG786442:QAG786448 QKC786442:QKC786448 QTY786442:QTY786448 RDU786442:RDU786448 RNQ786442:RNQ786448 RXM786442:RXM786448 SHI786442:SHI786448 SRE786442:SRE786448 TBA786442:TBA786448 TKW786442:TKW786448 TUS786442:TUS786448 UEO786442:UEO786448 UOK786442:UOK786448 UYG786442:UYG786448 VIC786442:VIC786448 VRY786442:VRY786448 WBU786442:WBU786448 WLQ786442:WLQ786448 WVM786442:WVM786448 E851978:E851984 JA851978:JA851984 SW851978:SW851984 ACS851978:ACS851984 AMO851978:AMO851984 AWK851978:AWK851984 BGG851978:BGG851984 BQC851978:BQC851984 BZY851978:BZY851984 CJU851978:CJU851984 CTQ851978:CTQ851984 DDM851978:DDM851984 DNI851978:DNI851984 DXE851978:DXE851984 EHA851978:EHA851984 EQW851978:EQW851984 FAS851978:FAS851984 FKO851978:FKO851984 FUK851978:FUK851984 GEG851978:GEG851984 GOC851978:GOC851984 GXY851978:GXY851984 HHU851978:HHU851984 HRQ851978:HRQ851984 IBM851978:IBM851984 ILI851978:ILI851984 IVE851978:IVE851984 JFA851978:JFA851984 JOW851978:JOW851984 JYS851978:JYS851984 KIO851978:KIO851984 KSK851978:KSK851984 LCG851978:LCG851984 LMC851978:LMC851984 LVY851978:LVY851984 MFU851978:MFU851984 MPQ851978:MPQ851984 MZM851978:MZM851984 NJI851978:NJI851984 NTE851978:NTE851984 ODA851978:ODA851984 OMW851978:OMW851984 OWS851978:OWS851984 PGO851978:PGO851984 PQK851978:PQK851984 QAG851978:QAG851984 QKC851978:QKC851984 QTY851978:QTY851984 RDU851978:RDU851984 RNQ851978:RNQ851984 RXM851978:RXM851984 SHI851978:SHI851984 SRE851978:SRE851984 TBA851978:TBA851984 TKW851978:TKW851984 TUS851978:TUS851984 UEO851978:UEO851984 UOK851978:UOK851984 UYG851978:UYG851984 VIC851978:VIC851984 VRY851978:VRY851984 WBU851978:WBU851984 WLQ851978:WLQ851984 WVM851978:WVM851984 E917514:E917520 JA917514:JA917520 SW917514:SW917520 ACS917514:ACS917520 AMO917514:AMO917520 AWK917514:AWK917520 BGG917514:BGG917520 BQC917514:BQC917520 BZY917514:BZY917520 CJU917514:CJU917520 CTQ917514:CTQ917520 DDM917514:DDM917520 DNI917514:DNI917520 DXE917514:DXE917520 EHA917514:EHA917520 EQW917514:EQW917520 FAS917514:FAS917520 FKO917514:FKO917520 FUK917514:FUK917520 GEG917514:GEG917520 GOC917514:GOC917520 GXY917514:GXY917520 HHU917514:HHU917520 HRQ917514:HRQ917520 IBM917514:IBM917520 ILI917514:ILI917520 IVE917514:IVE917520 JFA917514:JFA917520 JOW917514:JOW917520 JYS917514:JYS917520 KIO917514:KIO917520 KSK917514:KSK917520 LCG917514:LCG917520 LMC917514:LMC917520 LVY917514:LVY917520 MFU917514:MFU917520 MPQ917514:MPQ917520 MZM917514:MZM917520 NJI917514:NJI917520 NTE917514:NTE917520 ODA917514:ODA917520 OMW917514:OMW917520 OWS917514:OWS917520 PGO917514:PGO917520 PQK917514:PQK917520 QAG917514:QAG917520 QKC917514:QKC917520 QTY917514:QTY917520 RDU917514:RDU917520 RNQ917514:RNQ917520 RXM917514:RXM917520 SHI917514:SHI917520 SRE917514:SRE917520 TBA917514:TBA917520 TKW917514:TKW917520 TUS917514:TUS917520 UEO917514:UEO917520 UOK917514:UOK917520 UYG917514:UYG917520 VIC917514:VIC917520 VRY917514:VRY917520 WBU917514:WBU917520 WLQ917514:WLQ917520 WVM917514:WVM917520 E983050:E983056 JA983050:JA983056 SW983050:SW983056 ACS983050:ACS983056 AMO983050:AMO983056 AWK983050:AWK983056 BGG983050:BGG983056 BQC983050:BQC983056 BZY983050:BZY983056 CJU983050:CJU983056 CTQ983050:CTQ983056 DDM983050:DDM983056 DNI983050:DNI983056 DXE983050:DXE983056 EHA983050:EHA983056 EQW983050:EQW983056 FAS983050:FAS983056 FKO983050:FKO983056 FUK983050:FUK983056 GEG983050:GEG983056 GOC983050:GOC983056 GXY983050:GXY983056 HHU983050:HHU983056 HRQ983050:HRQ983056 IBM983050:IBM983056 ILI983050:ILI983056 IVE983050:IVE983056 JFA983050:JFA983056 JOW983050:JOW983056 JYS983050:JYS983056 KIO983050:KIO983056 KSK983050:KSK983056 LCG983050:LCG983056 LMC983050:LMC983056 LVY983050:LVY983056 MFU983050:MFU983056 MPQ983050:MPQ983056 MZM983050:MZM983056 NJI983050:NJI983056 NTE983050:NTE983056 ODA983050:ODA983056 OMW983050:OMW983056 OWS983050:OWS983056 PGO983050:PGO983056 PQK983050:PQK983056 QAG983050:QAG983056 QKC983050:QKC983056 QTY983050:QTY983056 RDU983050:RDU983056 RNQ983050:RNQ983056 RXM983050:RXM983056 SHI983050:SHI983056 SRE983050:SRE983056 TBA983050:TBA983056 TKW983050:TKW983056 TUS983050:TUS983056 UEO983050:UEO983056 UOK983050:UOK983056 UYG983050:UYG983056 VIC983050:VIC983056 VRY983050:VRY983056 WBU983050:WBU983056 WLQ983050:WLQ983056 WVM983050:WVM983056 E37:E43 JA37:JA43 SW37:SW43 ACS37:ACS43 AMO37:AMO43 AWK37:AWK43 BGG37:BGG43 BQC37:BQC43 BZY37:BZY43 CJU37:CJU43 CTQ37:CTQ43 DDM37:DDM43 DNI37:DNI43 DXE37:DXE43 EHA37:EHA43 EQW37:EQW43 FAS37:FAS43 FKO37:FKO43 FUK37:FUK43 GEG37:GEG43 GOC37:GOC43 GXY37:GXY43 HHU37:HHU43 HRQ37:HRQ43 IBM37:IBM43 ILI37:ILI43 IVE37:IVE43 JFA37:JFA43 JOW37:JOW43 JYS37:JYS43 KIO37:KIO43 KSK37:KSK43 LCG37:LCG43 LMC37:LMC43 LVY37:LVY43 MFU37:MFU43 MPQ37:MPQ43 MZM37:MZM43 NJI37:NJI43 NTE37:NTE43 ODA37:ODA43 OMW37:OMW43 OWS37:OWS43 PGO37:PGO43 PQK37:PQK43 QAG37:QAG43 QKC37:QKC43 QTY37:QTY43 RDU37:RDU43 RNQ37:RNQ43 RXM37:RXM43 SHI37:SHI43 SRE37:SRE43 TBA37:TBA43 TKW37:TKW43 TUS37:TUS43 UEO37:UEO43 UOK37:UOK43 UYG37:UYG43 VIC37:VIC43 VRY37:VRY43 WBU37:WBU43 WLQ37:WLQ43 WVM37:WVM43 E65573:E65579 JA65573:JA65579 SW65573:SW65579 ACS65573:ACS65579 AMO65573:AMO65579 AWK65573:AWK65579 BGG65573:BGG65579 BQC65573:BQC65579 BZY65573:BZY65579 CJU65573:CJU65579 CTQ65573:CTQ65579 DDM65573:DDM65579 DNI65573:DNI65579 DXE65573:DXE65579 EHA65573:EHA65579 EQW65573:EQW65579 FAS65573:FAS65579 FKO65573:FKO65579 FUK65573:FUK65579 GEG65573:GEG65579 GOC65573:GOC65579 GXY65573:GXY65579 HHU65573:HHU65579 HRQ65573:HRQ65579 IBM65573:IBM65579 ILI65573:ILI65579 IVE65573:IVE65579 JFA65573:JFA65579 JOW65573:JOW65579 JYS65573:JYS65579 KIO65573:KIO65579 KSK65573:KSK65579 LCG65573:LCG65579 LMC65573:LMC65579 LVY65573:LVY65579 MFU65573:MFU65579 MPQ65573:MPQ65579 MZM65573:MZM65579 NJI65573:NJI65579 NTE65573:NTE65579 ODA65573:ODA65579 OMW65573:OMW65579 OWS65573:OWS65579 PGO65573:PGO65579 PQK65573:PQK65579 QAG65573:QAG65579 QKC65573:QKC65579 QTY65573:QTY65579 RDU65573:RDU65579 RNQ65573:RNQ65579 RXM65573:RXM65579 SHI65573:SHI65579 SRE65573:SRE65579 TBA65573:TBA65579 TKW65573:TKW65579 TUS65573:TUS65579 UEO65573:UEO65579 UOK65573:UOK65579 UYG65573:UYG65579 VIC65573:VIC65579 VRY65573:VRY65579 WBU65573:WBU65579 WLQ65573:WLQ65579 WVM65573:WVM65579 E131109:E131115 JA131109:JA131115 SW131109:SW131115 ACS131109:ACS131115 AMO131109:AMO131115 AWK131109:AWK131115 BGG131109:BGG131115 BQC131109:BQC131115 BZY131109:BZY131115 CJU131109:CJU131115 CTQ131109:CTQ131115 DDM131109:DDM131115 DNI131109:DNI131115 DXE131109:DXE131115 EHA131109:EHA131115 EQW131109:EQW131115 FAS131109:FAS131115 FKO131109:FKO131115 FUK131109:FUK131115 GEG131109:GEG131115 GOC131109:GOC131115 GXY131109:GXY131115 HHU131109:HHU131115 HRQ131109:HRQ131115 IBM131109:IBM131115 ILI131109:ILI131115 IVE131109:IVE131115 JFA131109:JFA131115 JOW131109:JOW131115 JYS131109:JYS131115 KIO131109:KIO131115 KSK131109:KSK131115 LCG131109:LCG131115 LMC131109:LMC131115 LVY131109:LVY131115 MFU131109:MFU131115 MPQ131109:MPQ131115 MZM131109:MZM131115 NJI131109:NJI131115 NTE131109:NTE131115 ODA131109:ODA131115 OMW131109:OMW131115 OWS131109:OWS131115 PGO131109:PGO131115 PQK131109:PQK131115 QAG131109:QAG131115 QKC131109:QKC131115 QTY131109:QTY131115 RDU131109:RDU131115 RNQ131109:RNQ131115 RXM131109:RXM131115 SHI131109:SHI131115 SRE131109:SRE131115 TBA131109:TBA131115 TKW131109:TKW131115 TUS131109:TUS131115 UEO131109:UEO131115 UOK131109:UOK131115 UYG131109:UYG131115 VIC131109:VIC131115 VRY131109:VRY131115 WBU131109:WBU131115 WLQ131109:WLQ131115 WVM131109:WVM131115 E196645:E196651 JA196645:JA196651 SW196645:SW196651 ACS196645:ACS196651 AMO196645:AMO196651 AWK196645:AWK196651 BGG196645:BGG196651 BQC196645:BQC196651 BZY196645:BZY196651 CJU196645:CJU196651 CTQ196645:CTQ196651 DDM196645:DDM196651 DNI196645:DNI196651 DXE196645:DXE196651 EHA196645:EHA196651 EQW196645:EQW196651 FAS196645:FAS196651 FKO196645:FKO196651 FUK196645:FUK196651 GEG196645:GEG196651 GOC196645:GOC196651 GXY196645:GXY196651 HHU196645:HHU196651 HRQ196645:HRQ196651 IBM196645:IBM196651 ILI196645:ILI196651 IVE196645:IVE196651 JFA196645:JFA196651 JOW196645:JOW196651 JYS196645:JYS196651 KIO196645:KIO196651 KSK196645:KSK196651 LCG196645:LCG196651 LMC196645:LMC196651 LVY196645:LVY196651 MFU196645:MFU196651 MPQ196645:MPQ196651 MZM196645:MZM196651 NJI196645:NJI196651 NTE196645:NTE196651 ODA196645:ODA196651 OMW196645:OMW196651 OWS196645:OWS196651 PGO196645:PGO196651 PQK196645:PQK196651 QAG196645:QAG196651 QKC196645:QKC196651 QTY196645:QTY196651 RDU196645:RDU196651 RNQ196645:RNQ196651 RXM196645:RXM196651 SHI196645:SHI196651 SRE196645:SRE196651 TBA196645:TBA196651 TKW196645:TKW196651 TUS196645:TUS196651 UEO196645:UEO196651 UOK196645:UOK196651 UYG196645:UYG196651 VIC196645:VIC196651 VRY196645:VRY196651 WBU196645:WBU196651 WLQ196645:WLQ196651 WVM196645:WVM196651 E262181:E262187 JA262181:JA262187 SW262181:SW262187 ACS262181:ACS262187 AMO262181:AMO262187 AWK262181:AWK262187 BGG262181:BGG262187 BQC262181:BQC262187 BZY262181:BZY262187 CJU262181:CJU262187 CTQ262181:CTQ262187 DDM262181:DDM262187 DNI262181:DNI262187 DXE262181:DXE262187 EHA262181:EHA262187 EQW262181:EQW262187 FAS262181:FAS262187 FKO262181:FKO262187 FUK262181:FUK262187 GEG262181:GEG262187 GOC262181:GOC262187 GXY262181:GXY262187 HHU262181:HHU262187 HRQ262181:HRQ262187 IBM262181:IBM262187 ILI262181:ILI262187 IVE262181:IVE262187 JFA262181:JFA262187 JOW262181:JOW262187 JYS262181:JYS262187 KIO262181:KIO262187 KSK262181:KSK262187 LCG262181:LCG262187 LMC262181:LMC262187 LVY262181:LVY262187 MFU262181:MFU262187 MPQ262181:MPQ262187 MZM262181:MZM262187 NJI262181:NJI262187 NTE262181:NTE262187 ODA262181:ODA262187 OMW262181:OMW262187 OWS262181:OWS262187 PGO262181:PGO262187 PQK262181:PQK262187 QAG262181:QAG262187 QKC262181:QKC262187 QTY262181:QTY262187 RDU262181:RDU262187 RNQ262181:RNQ262187 RXM262181:RXM262187 SHI262181:SHI262187 SRE262181:SRE262187 TBA262181:TBA262187 TKW262181:TKW262187 TUS262181:TUS262187 UEO262181:UEO262187 UOK262181:UOK262187 UYG262181:UYG262187 VIC262181:VIC262187 VRY262181:VRY262187 WBU262181:WBU262187 WLQ262181:WLQ262187 WVM262181:WVM262187 E327717:E327723 JA327717:JA327723 SW327717:SW327723 ACS327717:ACS327723 AMO327717:AMO327723 AWK327717:AWK327723 BGG327717:BGG327723 BQC327717:BQC327723 BZY327717:BZY327723 CJU327717:CJU327723 CTQ327717:CTQ327723 DDM327717:DDM327723 DNI327717:DNI327723 DXE327717:DXE327723 EHA327717:EHA327723 EQW327717:EQW327723 FAS327717:FAS327723 FKO327717:FKO327723 FUK327717:FUK327723 GEG327717:GEG327723 GOC327717:GOC327723 GXY327717:GXY327723 HHU327717:HHU327723 HRQ327717:HRQ327723 IBM327717:IBM327723 ILI327717:ILI327723 IVE327717:IVE327723 JFA327717:JFA327723 JOW327717:JOW327723 JYS327717:JYS327723 KIO327717:KIO327723 KSK327717:KSK327723 LCG327717:LCG327723 LMC327717:LMC327723 LVY327717:LVY327723 MFU327717:MFU327723 MPQ327717:MPQ327723 MZM327717:MZM327723 NJI327717:NJI327723 NTE327717:NTE327723 ODA327717:ODA327723 OMW327717:OMW327723 OWS327717:OWS327723 PGO327717:PGO327723 PQK327717:PQK327723 QAG327717:QAG327723 QKC327717:QKC327723 QTY327717:QTY327723 RDU327717:RDU327723 RNQ327717:RNQ327723 RXM327717:RXM327723 SHI327717:SHI327723 SRE327717:SRE327723 TBA327717:TBA327723 TKW327717:TKW327723 TUS327717:TUS327723 UEO327717:UEO327723 UOK327717:UOK327723 UYG327717:UYG327723 VIC327717:VIC327723 VRY327717:VRY327723 WBU327717:WBU327723 WLQ327717:WLQ327723 WVM327717:WVM327723 E393253:E393259 JA393253:JA393259 SW393253:SW393259 ACS393253:ACS393259 AMO393253:AMO393259 AWK393253:AWK393259 BGG393253:BGG393259 BQC393253:BQC393259 BZY393253:BZY393259 CJU393253:CJU393259 CTQ393253:CTQ393259 DDM393253:DDM393259 DNI393253:DNI393259 DXE393253:DXE393259 EHA393253:EHA393259 EQW393253:EQW393259 FAS393253:FAS393259 FKO393253:FKO393259 FUK393253:FUK393259 GEG393253:GEG393259 GOC393253:GOC393259 GXY393253:GXY393259 HHU393253:HHU393259 HRQ393253:HRQ393259 IBM393253:IBM393259 ILI393253:ILI393259 IVE393253:IVE393259 JFA393253:JFA393259 JOW393253:JOW393259 JYS393253:JYS393259 KIO393253:KIO393259 KSK393253:KSK393259 LCG393253:LCG393259 LMC393253:LMC393259 LVY393253:LVY393259 MFU393253:MFU393259 MPQ393253:MPQ393259 MZM393253:MZM393259 NJI393253:NJI393259 NTE393253:NTE393259 ODA393253:ODA393259 OMW393253:OMW393259 OWS393253:OWS393259 PGO393253:PGO393259 PQK393253:PQK393259 QAG393253:QAG393259 QKC393253:QKC393259 QTY393253:QTY393259 RDU393253:RDU393259 RNQ393253:RNQ393259 RXM393253:RXM393259 SHI393253:SHI393259 SRE393253:SRE393259 TBA393253:TBA393259 TKW393253:TKW393259 TUS393253:TUS393259 UEO393253:UEO393259 UOK393253:UOK393259 UYG393253:UYG393259 VIC393253:VIC393259 VRY393253:VRY393259 WBU393253:WBU393259 WLQ393253:WLQ393259 WVM393253:WVM393259 E458789:E458795 JA458789:JA458795 SW458789:SW458795 ACS458789:ACS458795 AMO458789:AMO458795 AWK458789:AWK458795 BGG458789:BGG458795 BQC458789:BQC458795 BZY458789:BZY458795 CJU458789:CJU458795 CTQ458789:CTQ458795 DDM458789:DDM458795 DNI458789:DNI458795 DXE458789:DXE458795 EHA458789:EHA458795 EQW458789:EQW458795 FAS458789:FAS458795 FKO458789:FKO458795 FUK458789:FUK458795 GEG458789:GEG458795 GOC458789:GOC458795 GXY458789:GXY458795 HHU458789:HHU458795 HRQ458789:HRQ458795 IBM458789:IBM458795 ILI458789:ILI458795 IVE458789:IVE458795 JFA458789:JFA458795 JOW458789:JOW458795 JYS458789:JYS458795 KIO458789:KIO458795 KSK458789:KSK458795 LCG458789:LCG458795 LMC458789:LMC458795 LVY458789:LVY458795 MFU458789:MFU458795 MPQ458789:MPQ458795 MZM458789:MZM458795 NJI458789:NJI458795 NTE458789:NTE458795 ODA458789:ODA458795 OMW458789:OMW458795 OWS458789:OWS458795 PGO458789:PGO458795 PQK458789:PQK458795 QAG458789:QAG458795 QKC458789:QKC458795 QTY458789:QTY458795 RDU458789:RDU458795 RNQ458789:RNQ458795 RXM458789:RXM458795 SHI458789:SHI458795 SRE458789:SRE458795 TBA458789:TBA458795 TKW458789:TKW458795 TUS458789:TUS458795 UEO458789:UEO458795 UOK458789:UOK458795 UYG458789:UYG458795 VIC458789:VIC458795 VRY458789:VRY458795 WBU458789:WBU458795 WLQ458789:WLQ458795 WVM458789:WVM458795 E524325:E524331 JA524325:JA524331 SW524325:SW524331 ACS524325:ACS524331 AMO524325:AMO524331 AWK524325:AWK524331 BGG524325:BGG524331 BQC524325:BQC524331 BZY524325:BZY524331 CJU524325:CJU524331 CTQ524325:CTQ524331 DDM524325:DDM524331 DNI524325:DNI524331 DXE524325:DXE524331 EHA524325:EHA524331 EQW524325:EQW524331 FAS524325:FAS524331 FKO524325:FKO524331 FUK524325:FUK524331 GEG524325:GEG524331 GOC524325:GOC524331 GXY524325:GXY524331 HHU524325:HHU524331 HRQ524325:HRQ524331 IBM524325:IBM524331 ILI524325:ILI524331 IVE524325:IVE524331 JFA524325:JFA524331 JOW524325:JOW524331 JYS524325:JYS524331 KIO524325:KIO524331 KSK524325:KSK524331 LCG524325:LCG524331 LMC524325:LMC524331 LVY524325:LVY524331 MFU524325:MFU524331 MPQ524325:MPQ524331 MZM524325:MZM524331 NJI524325:NJI524331 NTE524325:NTE524331 ODA524325:ODA524331 OMW524325:OMW524331 OWS524325:OWS524331 PGO524325:PGO524331 PQK524325:PQK524331 QAG524325:QAG524331 QKC524325:QKC524331 QTY524325:QTY524331 RDU524325:RDU524331 RNQ524325:RNQ524331 RXM524325:RXM524331 SHI524325:SHI524331 SRE524325:SRE524331 TBA524325:TBA524331 TKW524325:TKW524331 TUS524325:TUS524331 UEO524325:UEO524331 UOK524325:UOK524331 UYG524325:UYG524331 VIC524325:VIC524331 VRY524325:VRY524331 WBU524325:WBU524331 WLQ524325:WLQ524331 WVM524325:WVM524331 E589861:E589867 JA589861:JA589867 SW589861:SW589867 ACS589861:ACS589867 AMO589861:AMO589867 AWK589861:AWK589867 BGG589861:BGG589867 BQC589861:BQC589867 BZY589861:BZY589867 CJU589861:CJU589867 CTQ589861:CTQ589867 DDM589861:DDM589867 DNI589861:DNI589867 DXE589861:DXE589867 EHA589861:EHA589867 EQW589861:EQW589867 FAS589861:FAS589867 FKO589861:FKO589867 FUK589861:FUK589867 GEG589861:GEG589867 GOC589861:GOC589867 GXY589861:GXY589867 HHU589861:HHU589867 HRQ589861:HRQ589867 IBM589861:IBM589867 ILI589861:ILI589867 IVE589861:IVE589867 JFA589861:JFA589867 JOW589861:JOW589867 JYS589861:JYS589867 KIO589861:KIO589867 KSK589861:KSK589867 LCG589861:LCG589867 LMC589861:LMC589867 LVY589861:LVY589867 MFU589861:MFU589867 MPQ589861:MPQ589867 MZM589861:MZM589867 NJI589861:NJI589867 NTE589861:NTE589867 ODA589861:ODA589867 OMW589861:OMW589867 OWS589861:OWS589867 PGO589861:PGO589867 PQK589861:PQK589867 QAG589861:QAG589867 QKC589861:QKC589867 QTY589861:QTY589867 RDU589861:RDU589867 RNQ589861:RNQ589867 RXM589861:RXM589867 SHI589861:SHI589867 SRE589861:SRE589867 TBA589861:TBA589867 TKW589861:TKW589867 TUS589861:TUS589867 UEO589861:UEO589867 UOK589861:UOK589867 UYG589861:UYG589867 VIC589861:VIC589867 VRY589861:VRY589867 WBU589861:WBU589867 WLQ589861:WLQ589867 WVM589861:WVM589867 E655397:E655403 JA655397:JA655403 SW655397:SW655403 ACS655397:ACS655403 AMO655397:AMO655403 AWK655397:AWK655403 BGG655397:BGG655403 BQC655397:BQC655403 BZY655397:BZY655403 CJU655397:CJU655403 CTQ655397:CTQ655403 DDM655397:DDM655403 DNI655397:DNI655403 DXE655397:DXE655403 EHA655397:EHA655403 EQW655397:EQW655403 FAS655397:FAS655403 FKO655397:FKO655403 FUK655397:FUK655403 GEG655397:GEG655403 GOC655397:GOC655403 GXY655397:GXY655403 HHU655397:HHU655403 HRQ655397:HRQ655403 IBM655397:IBM655403 ILI655397:ILI655403 IVE655397:IVE655403 JFA655397:JFA655403 JOW655397:JOW655403 JYS655397:JYS655403 KIO655397:KIO655403 KSK655397:KSK655403 LCG655397:LCG655403 LMC655397:LMC655403 LVY655397:LVY655403 MFU655397:MFU655403 MPQ655397:MPQ655403 MZM655397:MZM655403 NJI655397:NJI655403 NTE655397:NTE655403 ODA655397:ODA655403 OMW655397:OMW655403 OWS655397:OWS655403 PGO655397:PGO655403 PQK655397:PQK655403 QAG655397:QAG655403 QKC655397:QKC655403 QTY655397:QTY655403 RDU655397:RDU655403 RNQ655397:RNQ655403 RXM655397:RXM655403 SHI655397:SHI655403 SRE655397:SRE655403 TBA655397:TBA655403 TKW655397:TKW655403 TUS655397:TUS655403 UEO655397:UEO655403 UOK655397:UOK655403 UYG655397:UYG655403 VIC655397:VIC655403 VRY655397:VRY655403 WBU655397:WBU655403 WLQ655397:WLQ655403 WVM655397:WVM655403 E720933:E720939 JA720933:JA720939 SW720933:SW720939 ACS720933:ACS720939 AMO720933:AMO720939 AWK720933:AWK720939 BGG720933:BGG720939 BQC720933:BQC720939 BZY720933:BZY720939 CJU720933:CJU720939 CTQ720933:CTQ720939 DDM720933:DDM720939 DNI720933:DNI720939 DXE720933:DXE720939 EHA720933:EHA720939 EQW720933:EQW720939 FAS720933:FAS720939 FKO720933:FKO720939 FUK720933:FUK720939 GEG720933:GEG720939 GOC720933:GOC720939 GXY720933:GXY720939 HHU720933:HHU720939 HRQ720933:HRQ720939 IBM720933:IBM720939 ILI720933:ILI720939 IVE720933:IVE720939 JFA720933:JFA720939 JOW720933:JOW720939 JYS720933:JYS720939 KIO720933:KIO720939 KSK720933:KSK720939 LCG720933:LCG720939 LMC720933:LMC720939 LVY720933:LVY720939 MFU720933:MFU720939 MPQ720933:MPQ720939 MZM720933:MZM720939 NJI720933:NJI720939 NTE720933:NTE720939 ODA720933:ODA720939 OMW720933:OMW720939 OWS720933:OWS720939 PGO720933:PGO720939 PQK720933:PQK720939 QAG720933:QAG720939 QKC720933:QKC720939 QTY720933:QTY720939 RDU720933:RDU720939 RNQ720933:RNQ720939 RXM720933:RXM720939 SHI720933:SHI720939 SRE720933:SRE720939 TBA720933:TBA720939 TKW720933:TKW720939 TUS720933:TUS720939 UEO720933:UEO720939 UOK720933:UOK720939 UYG720933:UYG720939 VIC720933:VIC720939 VRY720933:VRY720939 WBU720933:WBU720939 WLQ720933:WLQ720939 WVM720933:WVM720939 E786469:E786475 JA786469:JA786475 SW786469:SW786475 ACS786469:ACS786475 AMO786469:AMO786475 AWK786469:AWK786475 BGG786469:BGG786475 BQC786469:BQC786475 BZY786469:BZY786475 CJU786469:CJU786475 CTQ786469:CTQ786475 DDM786469:DDM786475 DNI786469:DNI786475 DXE786469:DXE786475 EHA786469:EHA786475 EQW786469:EQW786475 FAS786469:FAS786475 FKO786469:FKO786475 FUK786469:FUK786475 GEG786469:GEG786475 GOC786469:GOC786475 GXY786469:GXY786475 HHU786469:HHU786475 HRQ786469:HRQ786475 IBM786469:IBM786475 ILI786469:ILI786475 IVE786469:IVE786475 JFA786469:JFA786475 JOW786469:JOW786475 JYS786469:JYS786475 KIO786469:KIO786475 KSK786469:KSK786475 LCG786469:LCG786475 LMC786469:LMC786475 LVY786469:LVY786475 MFU786469:MFU786475 MPQ786469:MPQ786475 MZM786469:MZM786475 NJI786469:NJI786475 NTE786469:NTE786475 ODA786469:ODA786475 OMW786469:OMW786475 OWS786469:OWS786475 PGO786469:PGO786475 PQK786469:PQK786475 QAG786469:QAG786475 QKC786469:QKC786475 QTY786469:QTY786475 RDU786469:RDU786475 RNQ786469:RNQ786475 RXM786469:RXM786475 SHI786469:SHI786475 SRE786469:SRE786475 TBA786469:TBA786475 TKW786469:TKW786475 TUS786469:TUS786475 UEO786469:UEO786475 UOK786469:UOK786475 UYG786469:UYG786475 VIC786469:VIC786475 VRY786469:VRY786475 WBU786469:WBU786475 WLQ786469:WLQ786475 WVM786469:WVM786475 E852005:E852011 JA852005:JA852011 SW852005:SW852011 ACS852005:ACS852011 AMO852005:AMO852011 AWK852005:AWK852011 BGG852005:BGG852011 BQC852005:BQC852011 BZY852005:BZY852011 CJU852005:CJU852011 CTQ852005:CTQ852011 DDM852005:DDM852011 DNI852005:DNI852011 DXE852005:DXE852011 EHA852005:EHA852011 EQW852005:EQW852011 FAS852005:FAS852011 FKO852005:FKO852011 FUK852005:FUK852011 GEG852005:GEG852011 GOC852005:GOC852011 GXY852005:GXY852011 HHU852005:HHU852011 HRQ852005:HRQ852011 IBM852005:IBM852011 ILI852005:ILI852011 IVE852005:IVE852011 JFA852005:JFA852011 JOW852005:JOW852011 JYS852005:JYS852011 KIO852005:KIO852011 KSK852005:KSK852011 LCG852005:LCG852011 LMC852005:LMC852011 LVY852005:LVY852011 MFU852005:MFU852011 MPQ852005:MPQ852011 MZM852005:MZM852011 NJI852005:NJI852011 NTE852005:NTE852011 ODA852005:ODA852011 OMW852005:OMW852011 OWS852005:OWS852011 PGO852005:PGO852011 PQK852005:PQK852011 QAG852005:QAG852011 QKC852005:QKC852011 QTY852005:QTY852011 RDU852005:RDU852011 RNQ852005:RNQ852011 RXM852005:RXM852011 SHI852005:SHI852011 SRE852005:SRE852011 TBA852005:TBA852011 TKW852005:TKW852011 TUS852005:TUS852011 UEO852005:UEO852011 UOK852005:UOK852011 UYG852005:UYG852011 VIC852005:VIC852011 VRY852005:VRY852011 WBU852005:WBU852011 WLQ852005:WLQ852011 WVM852005:WVM852011 E917541:E917547 JA917541:JA917547 SW917541:SW917547 ACS917541:ACS917547 AMO917541:AMO917547 AWK917541:AWK917547 BGG917541:BGG917547 BQC917541:BQC917547 BZY917541:BZY917547 CJU917541:CJU917547 CTQ917541:CTQ917547 DDM917541:DDM917547 DNI917541:DNI917547 DXE917541:DXE917547 EHA917541:EHA917547 EQW917541:EQW917547 FAS917541:FAS917547 FKO917541:FKO917547 FUK917541:FUK917547 GEG917541:GEG917547 GOC917541:GOC917547 GXY917541:GXY917547 HHU917541:HHU917547 HRQ917541:HRQ917547 IBM917541:IBM917547 ILI917541:ILI917547 IVE917541:IVE917547 JFA917541:JFA917547 JOW917541:JOW917547 JYS917541:JYS917547 KIO917541:KIO917547 KSK917541:KSK917547 LCG917541:LCG917547 LMC917541:LMC917547 LVY917541:LVY917547 MFU917541:MFU917547 MPQ917541:MPQ917547 MZM917541:MZM917547 NJI917541:NJI917547 NTE917541:NTE917547 ODA917541:ODA917547 OMW917541:OMW917547 OWS917541:OWS917547 PGO917541:PGO917547 PQK917541:PQK917547 QAG917541:QAG917547 QKC917541:QKC917547 QTY917541:QTY917547 RDU917541:RDU917547 RNQ917541:RNQ917547 RXM917541:RXM917547 SHI917541:SHI917547 SRE917541:SRE917547 TBA917541:TBA917547 TKW917541:TKW917547 TUS917541:TUS917547 UEO917541:UEO917547 UOK917541:UOK917547 UYG917541:UYG917547 VIC917541:VIC917547 VRY917541:VRY917547 WBU917541:WBU917547 WLQ917541:WLQ917547 WVM917541:WVM917547 E983077:E983083 JA983077:JA983083 SW983077:SW983083 ACS983077:ACS983083 AMO983077:AMO983083 AWK983077:AWK983083 BGG983077:BGG983083 BQC983077:BQC983083 BZY983077:BZY983083 CJU983077:CJU983083 CTQ983077:CTQ983083 DDM983077:DDM983083 DNI983077:DNI983083 DXE983077:DXE983083 EHA983077:EHA983083 EQW983077:EQW983083 FAS983077:FAS983083 FKO983077:FKO983083 FUK983077:FUK983083 GEG983077:GEG983083 GOC983077:GOC983083 GXY983077:GXY983083 HHU983077:HHU983083 HRQ983077:HRQ983083 IBM983077:IBM983083 ILI983077:ILI983083 IVE983077:IVE983083 JFA983077:JFA983083 JOW983077:JOW983083 JYS983077:JYS983083 KIO983077:KIO983083 KSK983077:KSK983083 LCG983077:LCG983083 LMC983077:LMC983083 LVY983077:LVY983083 MFU983077:MFU983083 MPQ983077:MPQ983083 MZM983077:MZM983083 NJI983077:NJI983083 NTE983077:NTE983083 ODA983077:ODA983083 OMW983077:OMW983083 OWS983077:OWS983083 PGO983077:PGO983083 PQK983077:PQK983083 QAG983077:QAG983083 QKC983077:QKC983083 QTY983077:QTY983083 RDU983077:RDU983083 RNQ983077:RNQ983083 RXM983077:RXM983083 SHI983077:SHI983083 SRE983077:SRE983083 TBA983077:TBA983083 TKW983077:TKW983083 TUS983077:TUS983083 UEO983077:UEO983083 UOK983077:UOK983083 UYG983077:UYG983083 VIC983077:VIC983083 VRY983077:VRY983083 WBU983077:WBU983083 WLQ983077:WLQ983083 WVM983077:WVM983083 E19:E25 JA19:JA25 SW19:SW25 ACS19:ACS25 AMO19:AMO25 AWK19:AWK25 BGG19:BGG25 BQC19:BQC25 BZY19:BZY25 CJU19:CJU25 CTQ19:CTQ25 DDM19:DDM25 DNI19:DNI25 DXE19:DXE25 EHA19:EHA25 EQW19:EQW25 FAS19:FAS25 FKO19:FKO25 FUK19:FUK25 GEG19:GEG25 GOC19:GOC25 GXY19:GXY25 HHU19:HHU25 HRQ19:HRQ25 IBM19:IBM25 ILI19:ILI25 IVE19:IVE25 JFA19:JFA25 JOW19:JOW25 JYS19:JYS25 KIO19:KIO25 KSK19:KSK25 LCG19:LCG25 LMC19:LMC25 LVY19:LVY25 MFU19:MFU25 MPQ19:MPQ25 MZM19:MZM25 NJI19:NJI25 NTE19:NTE25 ODA19:ODA25 OMW19:OMW25 OWS19:OWS25 PGO19:PGO25 PQK19:PQK25 QAG19:QAG25 QKC19:QKC25 QTY19:QTY25 RDU19:RDU25 RNQ19:RNQ25 RXM19:RXM25 SHI19:SHI25 SRE19:SRE25 TBA19:TBA25 TKW19:TKW25 TUS19:TUS25 UEO19:UEO25 UOK19:UOK25 UYG19:UYG25 VIC19:VIC25 VRY19:VRY25 WBU19:WBU25 WLQ19:WLQ25 WVM19:WVM25 E65555:E65561 JA65555:JA65561 SW65555:SW65561 ACS65555:ACS65561 AMO65555:AMO65561 AWK65555:AWK65561 BGG65555:BGG65561 BQC65555:BQC65561 BZY65555:BZY65561 CJU65555:CJU65561 CTQ65555:CTQ65561 DDM65555:DDM65561 DNI65555:DNI65561 DXE65555:DXE65561 EHA65555:EHA65561 EQW65555:EQW65561 FAS65555:FAS65561 FKO65555:FKO65561 FUK65555:FUK65561 GEG65555:GEG65561 GOC65555:GOC65561 GXY65555:GXY65561 HHU65555:HHU65561 HRQ65555:HRQ65561 IBM65555:IBM65561 ILI65555:ILI65561 IVE65555:IVE65561 JFA65555:JFA65561 JOW65555:JOW65561 JYS65555:JYS65561 KIO65555:KIO65561 KSK65555:KSK65561 LCG65555:LCG65561 LMC65555:LMC65561 LVY65555:LVY65561 MFU65555:MFU65561 MPQ65555:MPQ65561 MZM65555:MZM65561 NJI65555:NJI65561 NTE65555:NTE65561 ODA65555:ODA65561 OMW65555:OMW65561 OWS65555:OWS65561 PGO65555:PGO65561 PQK65555:PQK65561 QAG65555:QAG65561 QKC65555:QKC65561 QTY65555:QTY65561 RDU65555:RDU65561 RNQ65555:RNQ65561 RXM65555:RXM65561 SHI65555:SHI65561 SRE65555:SRE65561 TBA65555:TBA65561 TKW65555:TKW65561 TUS65555:TUS65561 UEO65555:UEO65561 UOK65555:UOK65561 UYG65555:UYG65561 VIC65555:VIC65561 VRY65555:VRY65561 WBU65555:WBU65561 WLQ65555:WLQ65561 WVM65555:WVM65561 E131091:E131097 JA131091:JA131097 SW131091:SW131097 ACS131091:ACS131097 AMO131091:AMO131097 AWK131091:AWK131097 BGG131091:BGG131097 BQC131091:BQC131097 BZY131091:BZY131097 CJU131091:CJU131097 CTQ131091:CTQ131097 DDM131091:DDM131097 DNI131091:DNI131097 DXE131091:DXE131097 EHA131091:EHA131097 EQW131091:EQW131097 FAS131091:FAS131097 FKO131091:FKO131097 FUK131091:FUK131097 GEG131091:GEG131097 GOC131091:GOC131097 GXY131091:GXY131097 HHU131091:HHU131097 HRQ131091:HRQ131097 IBM131091:IBM131097 ILI131091:ILI131097 IVE131091:IVE131097 JFA131091:JFA131097 JOW131091:JOW131097 JYS131091:JYS131097 KIO131091:KIO131097 KSK131091:KSK131097 LCG131091:LCG131097 LMC131091:LMC131097 LVY131091:LVY131097 MFU131091:MFU131097 MPQ131091:MPQ131097 MZM131091:MZM131097 NJI131091:NJI131097 NTE131091:NTE131097 ODA131091:ODA131097 OMW131091:OMW131097 OWS131091:OWS131097 PGO131091:PGO131097 PQK131091:PQK131097 QAG131091:QAG131097 QKC131091:QKC131097 QTY131091:QTY131097 RDU131091:RDU131097 RNQ131091:RNQ131097 RXM131091:RXM131097 SHI131091:SHI131097 SRE131091:SRE131097 TBA131091:TBA131097 TKW131091:TKW131097 TUS131091:TUS131097 UEO131091:UEO131097 UOK131091:UOK131097 UYG131091:UYG131097 VIC131091:VIC131097 VRY131091:VRY131097 WBU131091:WBU131097 WLQ131091:WLQ131097 WVM131091:WVM131097 E196627:E196633 JA196627:JA196633 SW196627:SW196633 ACS196627:ACS196633 AMO196627:AMO196633 AWK196627:AWK196633 BGG196627:BGG196633 BQC196627:BQC196633 BZY196627:BZY196633 CJU196627:CJU196633 CTQ196627:CTQ196633 DDM196627:DDM196633 DNI196627:DNI196633 DXE196627:DXE196633 EHA196627:EHA196633 EQW196627:EQW196633 FAS196627:FAS196633 FKO196627:FKO196633 FUK196627:FUK196633 GEG196627:GEG196633 GOC196627:GOC196633 GXY196627:GXY196633 HHU196627:HHU196633 HRQ196627:HRQ196633 IBM196627:IBM196633 ILI196627:ILI196633 IVE196627:IVE196633 JFA196627:JFA196633 JOW196627:JOW196633 JYS196627:JYS196633 KIO196627:KIO196633 KSK196627:KSK196633 LCG196627:LCG196633 LMC196627:LMC196633 LVY196627:LVY196633 MFU196627:MFU196633 MPQ196627:MPQ196633 MZM196627:MZM196633 NJI196627:NJI196633 NTE196627:NTE196633 ODA196627:ODA196633 OMW196627:OMW196633 OWS196627:OWS196633 PGO196627:PGO196633 PQK196627:PQK196633 QAG196627:QAG196633 QKC196627:QKC196633 QTY196627:QTY196633 RDU196627:RDU196633 RNQ196627:RNQ196633 RXM196627:RXM196633 SHI196627:SHI196633 SRE196627:SRE196633 TBA196627:TBA196633 TKW196627:TKW196633 TUS196627:TUS196633 UEO196627:UEO196633 UOK196627:UOK196633 UYG196627:UYG196633 VIC196627:VIC196633 VRY196627:VRY196633 WBU196627:WBU196633 WLQ196627:WLQ196633 WVM196627:WVM196633 E262163:E262169 JA262163:JA262169 SW262163:SW262169 ACS262163:ACS262169 AMO262163:AMO262169 AWK262163:AWK262169 BGG262163:BGG262169 BQC262163:BQC262169 BZY262163:BZY262169 CJU262163:CJU262169 CTQ262163:CTQ262169 DDM262163:DDM262169 DNI262163:DNI262169 DXE262163:DXE262169 EHA262163:EHA262169 EQW262163:EQW262169 FAS262163:FAS262169 FKO262163:FKO262169 FUK262163:FUK262169 GEG262163:GEG262169 GOC262163:GOC262169 GXY262163:GXY262169 HHU262163:HHU262169 HRQ262163:HRQ262169 IBM262163:IBM262169 ILI262163:ILI262169 IVE262163:IVE262169 JFA262163:JFA262169 JOW262163:JOW262169 JYS262163:JYS262169 KIO262163:KIO262169 KSK262163:KSK262169 LCG262163:LCG262169 LMC262163:LMC262169 LVY262163:LVY262169 MFU262163:MFU262169 MPQ262163:MPQ262169 MZM262163:MZM262169 NJI262163:NJI262169 NTE262163:NTE262169 ODA262163:ODA262169 OMW262163:OMW262169 OWS262163:OWS262169 PGO262163:PGO262169 PQK262163:PQK262169 QAG262163:QAG262169 QKC262163:QKC262169 QTY262163:QTY262169 RDU262163:RDU262169 RNQ262163:RNQ262169 RXM262163:RXM262169 SHI262163:SHI262169 SRE262163:SRE262169 TBA262163:TBA262169 TKW262163:TKW262169 TUS262163:TUS262169 UEO262163:UEO262169 UOK262163:UOK262169 UYG262163:UYG262169 VIC262163:VIC262169 VRY262163:VRY262169 WBU262163:WBU262169 WLQ262163:WLQ262169 WVM262163:WVM262169 E327699:E327705 JA327699:JA327705 SW327699:SW327705 ACS327699:ACS327705 AMO327699:AMO327705 AWK327699:AWK327705 BGG327699:BGG327705 BQC327699:BQC327705 BZY327699:BZY327705 CJU327699:CJU327705 CTQ327699:CTQ327705 DDM327699:DDM327705 DNI327699:DNI327705 DXE327699:DXE327705 EHA327699:EHA327705 EQW327699:EQW327705 FAS327699:FAS327705 FKO327699:FKO327705 FUK327699:FUK327705 GEG327699:GEG327705 GOC327699:GOC327705 GXY327699:GXY327705 HHU327699:HHU327705 HRQ327699:HRQ327705 IBM327699:IBM327705 ILI327699:ILI327705 IVE327699:IVE327705 JFA327699:JFA327705 JOW327699:JOW327705 JYS327699:JYS327705 KIO327699:KIO327705 KSK327699:KSK327705 LCG327699:LCG327705 LMC327699:LMC327705 LVY327699:LVY327705 MFU327699:MFU327705 MPQ327699:MPQ327705 MZM327699:MZM327705 NJI327699:NJI327705 NTE327699:NTE327705 ODA327699:ODA327705 OMW327699:OMW327705 OWS327699:OWS327705 PGO327699:PGO327705 PQK327699:PQK327705 QAG327699:QAG327705 QKC327699:QKC327705 QTY327699:QTY327705 RDU327699:RDU327705 RNQ327699:RNQ327705 RXM327699:RXM327705 SHI327699:SHI327705 SRE327699:SRE327705 TBA327699:TBA327705 TKW327699:TKW327705 TUS327699:TUS327705 UEO327699:UEO327705 UOK327699:UOK327705 UYG327699:UYG327705 VIC327699:VIC327705 VRY327699:VRY327705 WBU327699:WBU327705 WLQ327699:WLQ327705 WVM327699:WVM327705 E393235:E393241 JA393235:JA393241 SW393235:SW393241 ACS393235:ACS393241 AMO393235:AMO393241 AWK393235:AWK393241 BGG393235:BGG393241 BQC393235:BQC393241 BZY393235:BZY393241 CJU393235:CJU393241 CTQ393235:CTQ393241 DDM393235:DDM393241 DNI393235:DNI393241 DXE393235:DXE393241 EHA393235:EHA393241 EQW393235:EQW393241 FAS393235:FAS393241 FKO393235:FKO393241 FUK393235:FUK393241 GEG393235:GEG393241 GOC393235:GOC393241 GXY393235:GXY393241 HHU393235:HHU393241 HRQ393235:HRQ393241 IBM393235:IBM393241 ILI393235:ILI393241 IVE393235:IVE393241 JFA393235:JFA393241 JOW393235:JOW393241 JYS393235:JYS393241 KIO393235:KIO393241 KSK393235:KSK393241 LCG393235:LCG393241 LMC393235:LMC393241 LVY393235:LVY393241 MFU393235:MFU393241 MPQ393235:MPQ393241 MZM393235:MZM393241 NJI393235:NJI393241 NTE393235:NTE393241 ODA393235:ODA393241 OMW393235:OMW393241 OWS393235:OWS393241 PGO393235:PGO393241 PQK393235:PQK393241 QAG393235:QAG393241 QKC393235:QKC393241 QTY393235:QTY393241 RDU393235:RDU393241 RNQ393235:RNQ393241 RXM393235:RXM393241 SHI393235:SHI393241 SRE393235:SRE393241 TBA393235:TBA393241 TKW393235:TKW393241 TUS393235:TUS393241 UEO393235:UEO393241 UOK393235:UOK393241 UYG393235:UYG393241 VIC393235:VIC393241 VRY393235:VRY393241 WBU393235:WBU393241 WLQ393235:WLQ393241 WVM393235:WVM393241 E458771:E458777 JA458771:JA458777 SW458771:SW458777 ACS458771:ACS458777 AMO458771:AMO458777 AWK458771:AWK458777 BGG458771:BGG458777 BQC458771:BQC458777 BZY458771:BZY458777 CJU458771:CJU458777 CTQ458771:CTQ458777 DDM458771:DDM458777 DNI458771:DNI458777 DXE458771:DXE458777 EHA458771:EHA458777 EQW458771:EQW458777 FAS458771:FAS458777 FKO458771:FKO458777 FUK458771:FUK458777 GEG458771:GEG458777 GOC458771:GOC458777 GXY458771:GXY458777 HHU458771:HHU458777 HRQ458771:HRQ458777 IBM458771:IBM458777 ILI458771:ILI458777 IVE458771:IVE458777 JFA458771:JFA458777 JOW458771:JOW458777 JYS458771:JYS458777 KIO458771:KIO458777 KSK458771:KSK458777 LCG458771:LCG458777 LMC458771:LMC458777 LVY458771:LVY458777 MFU458771:MFU458777 MPQ458771:MPQ458777 MZM458771:MZM458777 NJI458771:NJI458777 NTE458771:NTE458777 ODA458771:ODA458777 OMW458771:OMW458777 OWS458771:OWS458777 PGO458771:PGO458777 PQK458771:PQK458777 QAG458771:QAG458777 QKC458771:QKC458777 QTY458771:QTY458777 RDU458771:RDU458777 RNQ458771:RNQ458777 RXM458771:RXM458777 SHI458771:SHI458777 SRE458771:SRE458777 TBA458771:TBA458777 TKW458771:TKW458777 TUS458771:TUS458777 UEO458771:UEO458777 UOK458771:UOK458777 UYG458771:UYG458777 VIC458771:VIC458777 VRY458771:VRY458777 WBU458771:WBU458777 WLQ458771:WLQ458777 WVM458771:WVM458777 E524307:E524313 JA524307:JA524313 SW524307:SW524313 ACS524307:ACS524313 AMO524307:AMO524313 AWK524307:AWK524313 BGG524307:BGG524313 BQC524307:BQC524313 BZY524307:BZY524313 CJU524307:CJU524313 CTQ524307:CTQ524313 DDM524307:DDM524313 DNI524307:DNI524313 DXE524307:DXE524313 EHA524307:EHA524313 EQW524307:EQW524313 FAS524307:FAS524313 FKO524307:FKO524313 FUK524307:FUK524313 GEG524307:GEG524313 GOC524307:GOC524313 GXY524307:GXY524313 HHU524307:HHU524313 HRQ524307:HRQ524313 IBM524307:IBM524313 ILI524307:ILI524313 IVE524307:IVE524313 JFA524307:JFA524313 JOW524307:JOW524313 JYS524307:JYS524313 KIO524307:KIO524313 KSK524307:KSK524313 LCG524307:LCG524313 LMC524307:LMC524313 LVY524307:LVY524313 MFU524307:MFU524313 MPQ524307:MPQ524313 MZM524307:MZM524313 NJI524307:NJI524313 NTE524307:NTE524313 ODA524307:ODA524313 OMW524307:OMW524313 OWS524307:OWS524313 PGO524307:PGO524313 PQK524307:PQK524313 QAG524307:QAG524313 QKC524307:QKC524313 QTY524307:QTY524313 RDU524307:RDU524313 RNQ524307:RNQ524313 RXM524307:RXM524313 SHI524307:SHI524313 SRE524307:SRE524313 TBA524307:TBA524313 TKW524307:TKW524313 TUS524307:TUS524313 UEO524307:UEO524313 UOK524307:UOK524313 UYG524307:UYG524313 VIC524307:VIC524313 VRY524307:VRY524313 WBU524307:WBU524313 WLQ524307:WLQ524313 WVM524307:WVM524313 E589843:E589849 JA589843:JA589849 SW589843:SW589849 ACS589843:ACS589849 AMO589843:AMO589849 AWK589843:AWK589849 BGG589843:BGG589849 BQC589843:BQC589849 BZY589843:BZY589849 CJU589843:CJU589849 CTQ589843:CTQ589849 DDM589843:DDM589849 DNI589843:DNI589849 DXE589843:DXE589849 EHA589843:EHA589849 EQW589843:EQW589849 FAS589843:FAS589849 FKO589843:FKO589849 FUK589843:FUK589849 GEG589843:GEG589849 GOC589843:GOC589849 GXY589843:GXY589849 HHU589843:HHU589849 HRQ589843:HRQ589849 IBM589843:IBM589849 ILI589843:ILI589849 IVE589843:IVE589849 JFA589843:JFA589849 JOW589843:JOW589849 JYS589843:JYS589849 KIO589843:KIO589849 KSK589843:KSK589849 LCG589843:LCG589849 LMC589843:LMC589849 LVY589843:LVY589849 MFU589843:MFU589849 MPQ589843:MPQ589849 MZM589843:MZM589849 NJI589843:NJI589849 NTE589843:NTE589849 ODA589843:ODA589849 OMW589843:OMW589849 OWS589843:OWS589849 PGO589843:PGO589849 PQK589843:PQK589849 QAG589843:QAG589849 QKC589843:QKC589849 QTY589843:QTY589849 RDU589843:RDU589849 RNQ589843:RNQ589849 RXM589843:RXM589849 SHI589843:SHI589849 SRE589843:SRE589849 TBA589843:TBA589849 TKW589843:TKW589849 TUS589843:TUS589849 UEO589843:UEO589849 UOK589843:UOK589849 UYG589843:UYG589849 VIC589843:VIC589849 VRY589843:VRY589849 WBU589843:WBU589849 WLQ589843:WLQ589849 WVM589843:WVM589849 E655379:E655385 JA655379:JA655385 SW655379:SW655385 ACS655379:ACS655385 AMO655379:AMO655385 AWK655379:AWK655385 BGG655379:BGG655385 BQC655379:BQC655385 BZY655379:BZY655385 CJU655379:CJU655385 CTQ655379:CTQ655385 DDM655379:DDM655385 DNI655379:DNI655385 DXE655379:DXE655385 EHA655379:EHA655385 EQW655379:EQW655385 FAS655379:FAS655385 FKO655379:FKO655385 FUK655379:FUK655385 GEG655379:GEG655385 GOC655379:GOC655385 GXY655379:GXY655385 HHU655379:HHU655385 HRQ655379:HRQ655385 IBM655379:IBM655385 ILI655379:ILI655385 IVE655379:IVE655385 JFA655379:JFA655385 JOW655379:JOW655385 JYS655379:JYS655385 KIO655379:KIO655385 KSK655379:KSK655385 LCG655379:LCG655385 LMC655379:LMC655385 LVY655379:LVY655385 MFU655379:MFU655385 MPQ655379:MPQ655385 MZM655379:MZM655385 NJI655379:NJI655385 NTE655379:NTE655385 ODA655379:ODA655385 OMW655379:OMW655385 OWS655379:OWS655385 PGO655379:PGO655385 PQK655379:PQK655385 QAG655379:QAG655385 QKC655379:QKC655385 QTY655379:QTY655385 RDU655379:RDU655385 RNQ655379:RNQ655385 RXM655379:RXM655385 SHI655379:SHI655385 SRE655379:SRE655385 TBA655379:TBA655385 TKW655379:TKW655385 TUS655379:TUS655385 UEO655379:UEO655385 UOK655379:UOK655385 UYG655379:UYG655385 VIC655379:VIC655385 VRY655379:VRY655385 WBU655379:WBU655385 WLQ655379:WLQ655385 WVM655379:WVM655385 E720915:E720921 JA720915:JA720921 SW720915:SW720921 ACS720915:ACS720921 AMO720915:AMO720921 AWK720915:AWK720921 BGG720915:BGG720921 BQC720915:BQC720921 BZY720915:BZY720921 CJU720915:CJU720921 CTQ720915:CTQ720921 DDM720915:DDM720921 DNI720915:DNI720921 DXE720915:DXE720921 EHA720915:EHA720921 EQW720915:EQW720921 FAS720915:FAS720921 FKO720915:FKO720921 FUK720915:FUK720921 GEG720915:GEG720921 GOC720915:GOC720921 GXY720915:GXY720921 HHU720915:HHU720921 HRQ720915:HRQ720921 IBM720915:IBM720921 ILI720915:ILI720921 IVE720915:IVE720921 JFA720915:JFA720921 JOW720915:JOW720921 JYS720915:JYS720921 KIO720915:KIO720921 KSK720915:KSK720921 LCG720915:LCG720921 LMC720915:LMC720921 LVY720915:LVY720921 MFU720915:MFU720921 MPQ720915:MPQ720921 MZM720915:MZM720921 NJI720915:NJI720921 NTE720915:NTE720921 ODA720915:ODA720921 OMW720915:OMW720921 OWS720915:OWS720921 PGO720915:PGO720921 PQK720915:PQK720921 QAG720915:QAG720921 QKC720915:QKC720921 QTY720915:QTY720921 RDU720915:RDU720921 RNQ720915:RNQ720921 RXM720915:RXM720921 SHI720915:SHI720921 SRE720915:SRE720921 TBA720915:TBA720921 TKW720915:TKW720921 TUS720915:TUS720921 UEO720915:UEO720921 UOK720915:UOK720921 UYG720915:UYG720921 VIC720915:VIC720921 VRY720915:VRY720921 WBU720915:WBU720921 WLQ720915:WLQ720921 WVM720915:WVM720921 E786451:E786457 JA786451:JA786457 SW786451:SW786457 ACS786451:ACS786457 AMO786451:AMO786457 AWK786451:AWK786457 BGG786451:BGG786457 BQC786451:BQC786457 BZY786451:BZY786457 CJU786451:CJU786457 CTQ786451:CTQ786457 DDM786451:DDM786457 DNI786451:DNI786457 DXE786451:DXE786457 EHA786451:EHA786457 EQW786451:EQW786457 FAS786451:FAS786457 FKO786451:FKO786457 FUK786451:FUK786457 GEG786451:GEG786457 GOC786451:GOC786457 GXY786451:GXY786457 HHU786451:HHU786457 HRQ786451:HRQ786457 IBM786451:IBM786457 ILI786451:ILI786457 IVE786451:IVE786457 JFA786451:JFA786457 JOW786451:JOW786457 JYS786451:JYS786457 KIO786451:KIO786457 KSK786451:KSK786457 LCG786451:LCG786457 LMC786451:LMC786457 LVY786451:LVY786457 MFU786451:MFU786457 MPQ786451:MPQ786457 MZM786451:MZM786457 NJI786451:NJI786457 NTE786451:NTE786457 ODA786451:ODA786457 OMW786451:OMW786457 OWS786451:OWS786457 PGO786451:PGO786457 PQK786451:PQK786457 QAG786451:QAG786457 QKC786451:QKC786457 QTY786451:QTY786457 RDU786451:RDU786457 RNQ786451:RNQ786457 RXM786451:RXM786457 SHI786451:SHI786457 SRE786451:SRE786457 TBA786451:TBA786457 TKW786451:TKW786457 TUS786451:TUS786457 UEO786451:UEO786457 UOK786451:UOK786457 UYG786451:UYG786457 VIC786451:VIC786457 VRY786451:VRY786457 WBU786451:WBU786457 WLQ786451:WLQ786457 WVM786451:WVM786457 E851987:E851993 JA851987:JA851993 SW851987:SW851993 ACS851987:ACS851993 AMO851987:AMO851993 AWK851987:AWK851993 BGG851987:BGG851993 BQC851987:BQC851993 BZY851987:BZY851993 CJU851987:CJU851993 CTQ851987:CTQ851993 DDM851987:DDM851993 DNI851987:DNI851993 DXE851987:DXE851993 EHA851987:EHA851993 EQW851987:EQW851993 FAS851987:FAS851993 FKO851987:FKO851993 FUK851987:FUK851993 GEG851987:GEG851993 GOC851987:GOC851993 GXY851987:GXY851993 HHU851987:HHU851993 HRQ851987:HRQ851993 IBM851987:IBM851993 ILI851987:ILI851993 IVE851987:IVE851993 JFA851987:JFA851993 JOW851987:JOW851993 JYS851987:JYS851993 KIO851987:KIO851993 KSK851987:KSK851993 LCG851987:LCG851993 LMC851987:LMC851993 LVY851987:LVY851993 MFU851987:MFU851993 MPQ851987:MPQ851993 MZM851987:MZM851993 NJI851987:NJI851993 NTE851987:NTE851993 ODA851987:ODA851993 OMW851987:OMW851993 OWS851987:OWS851993 PGO851987:PGO851993 PQK851987:PQK851993 QAG851987:QAG851993 QKC851987:QKC851993 QTY851987:QTY851993 RDU851987:RDU851993 RNQ851987:RNQ851993 RXM851987:RXM851993 SHI851987:SHI851993 SRE851987:SRE851993 TBA851987:TBA851993 TKW851987:TKW851993 TUS851987:TUS851993 UEO851987:UEO851993 UOK851987:UOK851993 UYG851987:UYG851993 VIC851987:VIC851993 VRY851987:VRY851993 WBU851987:WBU851993 WLQ851987:WLQ851993 WVM851987:WVM851993 E917523:E917529 JA917523:JA917529 SW917523:SW917529 ACS917523:ACS917529 AMO917523:AMO917529 AWK917523:AWK917529 BGG917523:BGG917529 BQC917523:BQC917529 BZY917523:BZY917529 CJU917523:CJU917529 CTQ917523:CTQ917529 DDM917523:DDM917529 DNI917523:DNI917529 DXE917523:DXE917529 EHA917523:EHA917529 EQW917523:EQW917529 FAS917523:FAS917529 FKO917523:FKO917529 FUK917523:FUK917529 GEG917523:GEG917529 GOC917523:GOC917529 GXY917523:GXY917529 HHU917523:HHU917529 HRQ917523:HRQ917529 IBM917523:IBM917529 ILI917523:ILI917529 IVE917523:IVE917529 JFA917523:JFA917529 JOW917523:JOW917529 JYS917523:JYS917529 KIO917523:KIO917529 KSK917523:KSK917529 LCG917523:LCG917529 LMC917523:LMC917529 LVY917523:LVY917529 MFU917523:MFU917529 MPQ917523:MPQ917529 MZM917523:MZM917529 NJI917523:NJI917529 NTE917523:NTE917529 ODA917523:ODA917529 OMW917523:OMW917529 OWS917523:OWS917529 PGO917523:PGO917529 PQK917523:PQK917529 QAG917523:QAG917529 QKC917523:QKC917529 QTY917523:QTY917529 RDU917523:RDU917529 RNQ917523:RNQ917529 RXM917523:RXM917529 SHI917523:SHI917529 SRE917523:SRE917529 TBA917523:TBA917529 TKW917523:TKW917529 TUS917523:TUS917529 UEO917523:UEO917529 UOK917523:UOK917529 UYG917523:UYG917529 VIC917523:VIC917529 VRY917523:VRY917529 WBU917523:WBU917529 WLQ917523:WLQ917529 WVM917523:WVM917529 E983059:E983065 JA983059:JA983065 SW983059:SW983065 ACS983059:ACS983065 AMO983059:AMO983065 AWK983059:AWK983065 BGG983059:BGG983065 BQC983059:BQC983065 BZY983059:BZY983065 CJU983059:CJU983065 CTQ983059:CTQ983065 DDM983059:DDM983065 DNI983059:DNI983065 DXE983059:DXE983065 EHA983059:EHA983065 EQW983059:EQW983065 FAS983059:FAS983065 FKO983059:FKO983065 FUK983059:FUK983065 GEG983059:GEG983065 GOC983059:GOC983065 GXY983059:GXY983065 HHU983059:HHU983065 HRQ983059:HRQ983065 IBM983059:IBM983065 ILI983059:ILI983065 IVE983059:IVE983065 JFA983059:JFA983065 JOW983059:JOW983065 JYS983059:JYS983065 KIO983059:KIO983065 KSK983059:KSK983065 LCG983059:LCG983065 LMC983059:LMC983065 LVY983059:LVY983065 MFU983059:MFU983065 MPQ983059:MPQ983065 MZM983059:MZM983065 NJI983059:NJI983065 NTE983059:NTE983065 ODA983059:ODA983065 OMW983059:OMW983065 OWS983059:OWS983065 PGO983059:PGO983065 PQK983059:PQK983065 QAG983059:QAG983065 QKC983059:QKC983065 QTY983059:QTY983065 RDU983059:RDU983065 RNQ983059:RNQ983065 RXM983059:RXM983065 SHI983059:SHI983065 SRE983059:SRE983065 TBA983059:TBA983065 TKW983059:TKW983065 TUS983059:TUS983065 UEO983059:UEO983065 UOK983059:UOK983065 UYG983059:UYG983065 VIC983059:VIC983065 VRY983059:VRY983065 WBU983059:WBU983065 WLQ983059:WLQ983065 WVM983059:WVM983065 E28:E34 JA28:JA34 SW28:SW34 ACS28:ACS34 AMO28:AMO34 AWK28:AWK34 BGG28:BGG34 BQC28:BQC34 BZY28:BZY34 CJU28:CJU34 CTQ28:CTQ34 DDM28:DDM34 DNI28:DNI34 DXE28:DXE34 EHA28:EHA34 EQW28:EQW34 FAS28:FAS34 FKO28:FKO34 FUK28:FUK34 GEG28:GEG34 GOC28:GOC34 GXY28:GXY34 HHU28:HHU34 HRQ28:HRQ34 IBM28:IBM34 ILI28:ILI34 IVE28:IVE34 JFA28:JFA34 JOW28:JOW34 JYS28:JYS34 KIO28:KIO34 KSK28:KSK34 LCG28:LCG34 LMC28:LMC34 LVY28:LVY34 MFU28:MFU34 MPQ28:MPQ34 MZM28:MZM34 NJI28:NJI34 NTE28:NTE34 ODA28:ODA34 OMW28:OMW34 OWS28:OWS34 PGO28:PGO34 PQK28:PQK34 QAG28:QAG34 QKC28:QKC34 QTY28:QTY34 RDU28:RDU34 RNQ28:RNQ34 RXM28:RXM34 SHI28:SHI34 SRE28:SRE34 TBA28:TBA34 TKW28:TKW34 TUS28:TUS34 UEO28:UEO34 UOK28:UOK34 UYG28:UYG34 VIC28:VIC34 VRY28:VRY34 WBU28:WBU34 WLQ28:WLQ34 WVM28:WVM34 E65564:E65570 JA65564:JA65570 SW65564:SW65570 ACS65564:ACS65570 AMO65564:AMO65570 AWK65564:AWK65570 BGG65564:BGG65570 BQC65564:BQC65570 BZY65564:BZY65570 CJU65564:CJU65570 CTQ65564:CTQ65570 DDM65564:DDM65570 DNI65564:DNI65570 DXE65564:DXE65570 EHA65564:EHA65570 EQW65564:EQW65570 FAS65564:FAS65570 FKO65564:FKO65570 FUK65564:FUK65570 GEG65564:GEG65570 GOC65564:GOC65570 GXY65564:GXY65570 HHU65564:HHU65570 HRQ65564:HRQ65570 IBM65564:IBM65570 ILI65564:ILI65570 IVE65564:IVE65570 JFA65564:JFA65570 JOW65564:JOW65570 JYS65564:JYS65570 KIO65564:KIO65570 KSK65564:KSK65570 LCG65564:LCG65570 LMC65564:LMC65570 LVY65564:LVY65570 MFU65564:MFU65570 MPQ65564:MPQ65570 MZM65564:MZM65570 NJI65564:NJI65570 NTE65564:NTE65570 ODA65564:ODA65570 OMW65564:OMW65570 OWS65564:OWS65570 PGO65564:PGO65570 PQK65564:PQK65570 QAG65564:QAG65570 QKC65564:QKC65570 QTY65564:QTY65570 RDU65564:RDU65570 RNQ65564:RNQ65570 RXM65564:RXM65570 SHI65564:SHI65570 SRE65564:SRE65570 TBA65564:TBA65570 TKW65564:TKW65570 TUS65564:TUS65570 UEO65564:UEO65570 UOK65564:UOK65570 UYG65564:UYG65570 VIC65564:VIC65570 VRY65564:VRY65570 WBU65564:WBU65570 WLQ65564:WLQ65570 WVM65564:WVM65570 E131100:E131106 JA131100:JA131106 SW131100:SW131106 ACS131100:ACS131106 AMO131100:AMO131106 AWK131100:AWK131106 BGG131100:BGG131106 BQC131100:BQC131106 BZY131100:BZY131106 CJU131100:CJU131106 CTQ131100:CTQ131106 DDM131100:DDM131106 DNI131100:DNI131106 DXE131100:DXE131106 EHA131100:EHA131106 EQW131100:EQW131106 FAS131100:FAS131106 FKO131100:FKO131106 FUK131100:FUK131106 GEG131100:GEG131106 GOC131100:GOC131106 GXY131100:GXY131106 HHU131100:HHU131106 HRQ131100:HRQ131106 IBM131100:IBM131106 ILI131100:ILI131106 IVE131100:IVE131106 JFA131100:JFA131106 JOW131100:JOW131106 JYS131100:JYS131106 KIO131100:KIO131106 KSK131100:KSK131106 LCG131100:LCG131106 LMC131100:LMC131106 LVY131100:LVY131106 MFU131100:MFU131106 MPQ131100:MPQ131106 MZM131100:MZM131106 NJI131100:NJI131106 NTE131100:NTE131106 ODA131100:ODA131106 OMW131100:OMW131106 OWS131100:OWS131106 PGO131100:PGO131106 PQK131100:PQK131106 QAG131100:QAG131106 QKC131100:QKC131106 QTY131100:QTY131106 RDU131100:RDU131106 RNQ131100:RNQ131106 RXM131100:RXM131106 SHI131100:SHI131106 SRE131100:SRE131106 TBA131100:TBA131106 TKW131100:TKW131106 TUS131100:TUS131106 UEO131100:UEO131106 UOK131100:UOK131106 UYG131100:UYG131106 VIC131100:VIC131106 VRY131100:VRY131106 WBU131100:WBU131106 WLQ131100:WLQ131106 WVM131100:WVM131106 E196636:E196642 JA196636:JA196642 SW196636:SW196642 ACS196636:ACS196642 AMO196636:AMO196642 AWK196636:AWK196642 BGG196636:BGG196642 BQC196636:BQC196642 BZY196636:BZY196642 CJU196636:CJU196642 CTQ196636:CTQ196642 DDM196636:DDM196642 DNI196636:DNI196642 DXE196636:DXE196642 EHA196636:EHA196642 EQW196636:EQW196642 FAS196636:FAS196642 FKO196636:FKO196642 FUK196636:FUK196642 GEG196636:GEG196642 GOC196636:GOC196642 GXY196636:GXY196642 HHU196636:HHU196642 HRQ196636:HRQ196642 IBM196636:IBM196642 ILI196636:ILI196642 IVE196636:IVE196642 JFA196636:JFA196642 JOW196636:JOW196642 JYS196636:JYS196642 KIO196636:KIO196642 KSK196636:KSK196642 LCG196636:LCG196642 LMC196636:LMC196642 LVY196636:LVY196642 MFU196636:MFU196642 MPQ196636:MPQ196642 MZM196636:MZM196642 NJI196636:NJI196642 NTE196636:NTE196642 ODA196636:ODA196642 OMW196636:OMW196642 OWS196636:OWS196642 PGO196636:PGO196642 PQK196636:PQK196642 QAG196636:QAG196642 QKC196636:QKC196642 QTY196636:QTY196642 RDU196636:RDU196642 RNQ196636:RNQ196642 RXM196636:RXM196642 SHI196636:SHI196642 SRE196636:SRE196642 TBA196636:TBA196642 TKW196636:TKW196642 TUS196636:TUS196642 UEO196636:UEO196642 UOK196636:UOK196642 UYG196636:UYG196642 VIC196636:VIC196642 VRY196636:VRY196642 WBU196636:WBU196642 WLQ196636:WLQ196642 WVM196636:WVM196642 E262172:E262178 JA262172:JA262178 SW262172:SW262178 ACS262172:ACS262178 AMO262172:AMO262178 AWK262172:AWK262178 BGG262172:BGG262178 BQC262172:BQC262178 BZY262172:BZY262178 CJU262172:CJU262178 CTQ262172:CTQ262178 DDM262172:DDM262178 DNI262172:DNI262178 DXE262172:DXE262178 EHA262172:EHA262178 EQW262172:EQW262178 FAS262172:FAS262178 FKO262172:FKO262178 FUK262172:FUK262178 GEG262172:GEG262178 GOC262172:GOC262178 GXY262172:GXY262178 HHU262172:HHU262178 HRQ262172:HRQ262178 IBM262172:IBM262178 ILI262172:ILI262178 IVE262172:IVE262178 JFA262172:JFA262178 JOW262172:JOW262178 JYS262172:JYS262178 KIO262172:KIO262178 KSK262172:KSK262178 LCG262172:LCG262178 LMC262172:LMC262178 LVY262172:LVY262178 MFU262172:MFU262178 MPQ262172:MPQ262178 MZM262172:MZM262178 NJI262172:NJI262178 NTE262172:NTE262178 ODA262172:ODA262178 OMW262172:OMW262178 OWS262172:OWS262178 PGO262172:PGO262178 PQK262172:PQK262178 QAG262172:QAG262178 QKC262172:QKC262178 QTY262172:QTY262178 RDU262172:RDU262178 RNQ262172:RNQ262178 RXM262172:RXM262178 SHI262172:SHI262178 SRE262172:SRE262178 TBA262172:TBA262178 TKW262172:TKW262178 TUS262172:TUS262178 UEO262172:UEO262178 UOK262172:UOK262178 UYG262172:UYG262178 VIC262172:VIC262178 VRY262172:VRY262178 WBU262172:WBU262178 WLQ262172:WLQ262178 WVM262172:WVM262178 E327708:E327714 JA327708:JA327714 SW327708:SW327714 ACS327708:ACS327714 AMO327708:AMO327714 AWK327708:AWK327714 BGG327708:BGG327714 BQC327708:BQC327714 BZY327708:BZY327714 CJU327708:CJU327714 CTQ327708:CTQ327714 DDM327708:DDM327714 DNI327708:DNI327714 DXE327708:DXE327714 EHA327708:EHA327714 EQW327708:EQW327714 FAS327708:FAS327714 FKO327708:FKO327714 FUK327708:FUK327714 GEG327708:GEG327714 GOC327708:GOC327714 GXY327708:GXY327714 HHU327708:HHU327714 HRQ327708:HRQ327714 IBM327708:IBM327714 ILI327708:ILI327714 IVE327708:IVE327714 JFA327708:JFA327714 JOW327708:JOW327714 JYS327708:JYS327714 KIO327708:KIO327714 KSK327708:KSK327714 LCG327708:LCG327714 LMC327708:LMC327714 LVY327708:LVY327714 MFU327708:MFU327714 MPQ327708:MPQ327714 MZM327708:MZM327714 NJI327708:NJI327714 NTE327708:NTE327714 ODA327708:ODA327714 OMW327708:OMW327714 OWS327708:OWS327714 PGO327708:PGO327714 PQK327708:PQK327714 QAG327708:QAG327714 QKC327708:QKC327714 QTY327708:QTY327714 RDU327708:RDU327714 RNQ327708:RNQ327714 RXM327708:RXM327714 SHI327708:SHI327714 SRE327708:SRE327714 TBA327708:TBA327714 TKW327708:TKW327714 TUS327708:TUS327714 UEO327708:UEO327714 UOK327708:UOK327714 UYG327708:UYG327714 VIC327708:VIC327714 VRY327708:VRY327714 WBU327708:WBU327714 WLQ327708:WLQ327714 WVM327708:WVM327714 E393244:E393250 JA393244:JA393250 SW393244:SW393250 ACS393244:ACS393250 AMO393244:AMO393250 AWK393244:AWK393250 BGG393244:BGG393250 BQC393244:BQC393250 BZY393244:BZY393250 CJU393244:CJU393250 CTQ393244:CTQ393250 DDM393244:DDM393250 DNI393244:DNI393250 DXE393244:DXE393250 EHA393244:EHA393250 EQW393244:EQW393250 FAS393244:FAS393250 FKO393244:FKO393250 FUK393244:FUK393250 GEG393244:GEG393250 GOC393244:GOC393250 GXY393244:GXY393250 HHU393244:HHU393250 HRQ393244:HRQ393250 IBM393244:IBM393250 ILI393244:ILI393250 IVE393244:IVE393250 JFA393244:JFA393250 JOW393244:JOW393250 JYS393244:JYS393250 KIO393244:KIO393250 KSK393244:KSK393250 LCG393244:LCG393250 LMC393244:LMC393250 LVY393244:LVY393250 MFU393244:MFU393250 MPQ393244:MPQ393250 MZM393244:MZM393250 NJI393244:NJI393250 NTE393244:NTE393250 ODA393244:ODA393250 OMW393244:OMW393250 OWS393244:OWS393250 PGO393244:PGO393250 PQK393244:PQK393250 QAG393244:QAG393250 QKC393244:QKC393250 QTY393244:QTY393250 RDU393244:RDU393250 RNQ393244:RNQ393250 RXM393244:RXM393250 SHI393244:SHI393250 SRE393244:SRE393250 TBA393244:TBA393250 TKW393244:TKW393250 TUS393244:TUS393250 UEO393244:UEO393250 UOK393244:UOK393250 UYG393244:UYG393250 VIC393244:VIC393250 VRY393244:VRY393250 WBU393244:WBU393250 WLQ393244:WLQ393250 WVM393244:WVM393250 E458780:E458786 JA458780:JA458786 SW458780:SW458786 ACS458780:ACS458786 AMO458780:AMO458786 AWK458780:AWK458786 BGG458780:BGG458786 BQC458780:BQC458786 BZY458780:BZY458786 CJU458780:CJU458786 CTQ458780:CTQ458786 DDM458780:DDM458786 DNI458780:DNI458786 DXE458780:DXE458786 EHA458780:EHA458786 EQW458780:EQW458786 FAS458780:FAS458786 FKO458780:FKO458786 FUK458780:FUK458786 GEG458780:GEG458786 GOC458780:GOC458786 GXY458780:GXY458786 HHU458780:HHU458786 HRQ458780:HRQ458786 IBM458780:IBM458786 ILI458780:ILI458786 IVE458780:IVE458786 JFA458780:JFA458786 JOW458780:JOW458786 JYS458780:JYS458786 KIO458780:KIO458786 KSK458780:KSK458786 LCG458780:LCG458786 LMC458780:LMC458786 LVY458780:LVY458786 MFU458780:MFU458786 MPQ458780:MPQ458786 MZM458780:MZM458786 NJI458780:NJI458786 NTE458780:NTE458786 ODA458780:ODA458786 OMW458780:OMW458786 OWS458780:OWS458786 PGO458780:PGO458786 PQK458780:PQK458786 QAG458780:QAG458786 QKC458780:QKC458786 QTY458780:QTY458786 RDU458780:RDU458786 RNQ458780:RNQ458786 RXM458780:RXM458786 SHI458780:SHI458786 SRE458780:SRE458786 TBA458780:TBA458786 TKW458780:TKW458786 TUS458780:TUS458786 UEO458780:UEO458786 UOK458780:UOK458786 UYG458780:UYG458786 VIC458780:VIC458786 VRY458780:VRY458786 WBU458780:WBU458786 WLQ458780:WLQ458786 WVM458780:WVM458786 E524316:E524322 JA524316:JA524322 SW524316:SW524322 ACS524316:ACS524322 AMO524316:AMO524322 AWK524316:AWK524322 BGG524316:BGG524322 BQC524316:BQC524322 BZY524316:BZY524322 CJU524316:CJU524322 CTQ524316:CTQ524322 DDM524316:DDM524322 DNI524316:DNI524322 DXE524316:DXE524322 EHA524316:EHA524322 EQW524316:EQW524322 FAS524316:FAS524322 FKO524316:FKO524322 FUK524316:FUK524322 GEG524316:GEG524322 GOC524316:GOC524322 GXY524316:GXY524322 HHU524316:HHU524322 HRQ524316:HRQ524322 IBM524316:IBM524322 ILI524316:ILI524322 IVE524316:IVE524322 JFA524316:JFA524322 JOW524316:JOW524322 JYS524316:JYS524322 KIO524316:KIO524322 KSK524316:KSK524322 LCG524316:LCG524322 LMC524316:LMC524322 LVY524316:LVY524322 MFU524316:MFU524322 MPQ524316:MPQ524322 MZM524316:MZM524322 NJI524316:NJI524322 NTE524316:NTE524322 ODA524316:ODA524322 OMW524316:OMW524322 OWS524316:OWS524322 PGO524316:PGO524322 PQK524316:PQK524322 QAG524316:QAG524322 QKC524316:QKC524322 QTY524316:QTY524322 RDU524316:RDU524322 RNQ524316:RNQ524322 RXM524316:RXM524322 SHI524316:SHI524322 SRE524316:SRE524322 TBA524316:TBA524322 TKW524316:TKW524322 TUS524316:TUS524322 UEO524316:UEO524322 UOK524316:UOK524322 UYG524316:UYG524322 VIC524316:VIC524322 VRY524316:VRY524322 WBU524316:WBU524322 WLQ524316:WLQ524322 WVM524316:WVM524322 E589852:E589858 JA589852:JA589858 SW589852:SW589858 ACS589852:ACS589858 AMO589852:AMO589858 AWK589852:AWK589858 BGG589852:BGG589858 BQC589852:BQC589858 BZY589852:BZY589858 CJU589852:CJU589858 CTQ589852:CTQ589858 DDM589852:DDM589858 DNI589852:DNI589858 DXE589852:DXE589858 EHA589852:EHA589858 EQW589852:EQW589858 FAS589852:FAS589858 FKO589852:FKO589858 FUK589852:FUK589858 GEG589852:GEG589858 GOC589852:GOC589858 GXY589852:GXY589858 HHU589852:HHU589858 HRQ589852:HRQ589858 IBM589852:IBM589858 ILI589852:ILI589858 IVE589852:IVE589858 JFA589852:JFA589858 JOW589852:JOW589858 JYS589852:JYS589858 KIO589852:KIO589858 KSK589852:KSK589858 LCG589852:LCG589858 LMC589852:LMC589858 LVY589852:LVY589858 MFU589852:MFU589858 MPQ589852:MPQ589858 MZM589852:MZM589858 NJI589852:NJI589858 NTE589852:NTE589858 ODA589852:ODA589858 OMW589852:OMW589858 OWS589852:OWS589858 PGO589852:PGO589858 PQK589852:PQK589858 QAG589852:QAG589858 QKC589852:QKC589858 QTY589852:QTY589858 RDU589852:RDU589858 RNQ589852:RNQ589858 RXM589852:RXM589858 SHI589852:SHI589858 SRE589852:SRE589858 TBA589852:TBA589858 TKW589852:TKW589858 TUS589852:TUS589858 UEO589852:UEO589858 UOK589852:UOK589858 UYG589852:UYG589858 VIC589852:VIC589858 VRY589852:VRY589858 WBU589852:WBU589858 WLQ589852:WLQ589858 WVM589852:WVM589858 E655388:E655394 JA655388:JA655394 SW655388:SW655394 ACS655388:ACS655394 AMO655388:AMO655394 AWK655388:AWK655394 BGG655388:BGG655394 BQC655388:BQC655394 BZY655388:BZY655394 CJU655388:CJU655394 CTQ655388:CTQ655394 DDM655388:DDM655394 DNI655388:DNI655394 DXE655388:DXE655394 EHA655388:EHA655394 EQW655388:EQW655394 FAS655388:FAS655394 FKO655388:FKO655394 FUK655388:FUK655394 GEG655388:GEG655394 GOC655388:GOC655394 GXY655388:GXY655394 HHU655388:HHU655394 HRQ655388:HRQ655394 IBM655388:IBM655394 ILI655388:ILI655394 IVE655388:IVE655394 JFA655388:JFA655394 JOW655388:JOW655394 JYS655388:JYS655394 KIO655388:KIO655394 KSK655388:KSK655394 LCG655388:LCG655394 LMC655388:LMC655394 LVY655388:LVY655394 MFU655388:MFU655394 MPQ655388:MPQ655394 MZM655388:MZM655394 NJI655388:NJI655394 NTE655388:NTE655394 ODA655388:ODA655394 OMW655388:OMW655394 OWS655388:OWS655394 PGO655388:PGO655394 PQK655388:PQK655394 QAG655388:QAG655394 QKC655388:QKC655394 QTY655388:QTY655394 RDU655388:RDU655394 RNQ655388:RNQ655394 RXM655388:RXM655394 SHI655388:SHI655394 SRE655388:SRE655394 TBA655388:TBA655394 TKW655388:TKW655394 TUS655388:TUS655394 UEO655388:UEO655394 UOK655388:UOK655394 UYG655388:UYG655394 VIC655388:VIC655394 VRY655388:VRY655394 WBU655388:WBU655394 WLQ655388:WLQ655394 WVM655388:WVM655394 E720924:E720930 JA720924:JA720930 SW720924:SW720930 ACS720924:ACS720930 AMO720924:AMO720930 AWK720924:AWK720930 BGG720924:BGG720930 BQC720924:BQC720930 BZY720924:BZY720930 CJU720924:CJU720930 CTQ720924:CTQ720930 DDM720924:DDM720930 DNI720924:DNI720930 DXE720924:DXE720930 EHA720924:EHA720930 EQW720924:EQW720930 FAS720924:FAS720930 FKO720924:FKO720930 FUK720924:FUK720930 GEG720924:GEG720930 GOC720924:GOC720930 GXY720924:GXY720930 HHU720924:HHU720930 HRQ720924:HRQ720930 IBM720924:IBM720930 ILI720924:ILI720930 IVE720924:IVE720930 JFA720924:JFA720930 JOW720924:JOW720930 JYS720924:JYS720930 KIO720924:KIO720930 KSK720924:KSK720930 LCG720924:LCG720930 LMC720924:LMC720930 LVY720924:LVY720930 MFU720924:MFU720930 MPQ720924:MPQ720930 MZM720924:MZM720930 NJI720924:NJI720930 NTE720924:NTE720930 ODA720924:ODA720930 OMW720924:OMW720930 OWS720924:OWS720930 PGO720924:PGO720930 PQK720924:PQK720930 QAG720924:QAG720930 QKC720924:QKC720930 QTY720924:QTY720930 RDU720924:RDU720930 RNQ720924:RNQ720930 RXM720924:RXM720930 SHI720924:SHI720930 SRE720924:SRE720930 TBA720924:TBA720930 TKW720924:TKW720930 TUS720924:TUS720930 UEO720924:UEO720930 UOK720924:UOK720930 UYG720924:UYG720930 VIC720924:VIC720930 VRY720924:VRY720930 WBU720924:WBU720930 WLQ720924:WLQ720930 WVM720924:WVM720930 E786460:E786466 JA786460:JA786466 SW786460:SW786466 ACS786460:ACS786466 AMO786460:AMO786466 AWK786460:AWK786466 BGG786460:BGG786466 BQC786460:BQC786466 BZY786460:BZY786466 CJU786460:CJU786466 CTQ786460:CTQ786466 DDM786460:DDM786466 DNI786460:DNI786466 DXE786460:DXE786466 EHA786460:EHA786466 EQW786460:EQW786466 FAS786460:FAS786466 FKO786460:FKO786466 FUK786460:FUK786466 GEG786460:GEG786466 GOC786460:GOC786466 GXY786460:GXY786466 HHU786460:HHU786466 HRQ786460:HRQ786466 IBM786460:IBM786466 ILI786460:ILI786466 IVE786460:IVE786466 JFA786460:JFA786466 JOW786460:JOW786466 JYS786460:JYS786466 KIO786460:KIO786466 KSK786460:KSK786466 LCG786460:LCG786466 LMC786460:LMC786466 LVY786460:LVY786466 MFU786460:MFU786466 MPQ786460:MPQ786466 MZM786460:MZM786466 NJI786460:NJI786466 NTE786460:NTE786466 ODA786460:ODA786466 OMW786460:OMW786466 OWS786460:OWS786466 PGO786460:PGO786466 PQK786460:PQK786466 QAG786460:QAG786466 QKC786460:QKC786466 QTY786460:QTY786466 RDU786460:RDU786466 RNQ786460:RNQ786466 RXM786460:RXM786466 SHI786460:SHI786466 SRE786460:SRE786466 TBA786460:TBA786466 TKW786460:TKW786466 TUS786460:TUS786466 UEO786460:UEO786466 UOK786460:UOK786466 UYG786460:UYG786466 VIC786460:VIC786466 VRY786460:VRY786466 WBU786460:WBU786466 WLQ786460:WLQ786466 WVM786460:WVM786466 E851996:E852002 JA851996:JA852002 SW851996:SW852002 ACS851996:ACS852002 AMO851996:AMO852002 AWK851996:AWK852002 BGG851996:BGG852002 BQC851996:BQC852002 BZY851996:BZY852002 CJU851996:CJU852002 CTQ851996:CTQ852002 DDM851996:DDM852002 DNI851996:DNI852002 DXE851996:DXE852002 EHA851996:EHA852002 EQW851996:EQW852002 FAS851996:FAS852002 FKO851996:FKO852002 FUK851996:FUK852002 GEG851996:GEG852002 GOC851996:GOC852002 GXY851996:GXY852002 HHU851996:HHU852002 HRQ851996:HRQ852002 IBM851996:IBM852002 ILI851996:ILI852002 IVE851996:IVE852002 JFA851996:JFA852002 JOW851996:JOW852002 JYS851996:JYS852002 KIO851996:KIO852002 KSK851996:KSK852002 LCG851996:LCG852002 LMC851996:LMC852002 LVY851996:LVY852002 MFU851996:MFU852002 MPQ851996:MPQ852002 MZM851996:MZM852002 NJI851996:NJI852002 NTE851996:NTE852002 ODA851996:ODA852002 OMW851996:OMW852002 OWS851996:OWS852002 PGO851996:PGO852002 PQK851996:PQK852002 QAG851996:QAG852002 QKC851996:QKC852002 QTY851996:QTY852002 RDU851996:RDU852002 RNQ851996:RNQ852002 RXM851996:RXM852002 SHI851996:SHI852002 SRE851996:SRE852002 TBA851996:TBA852002 TKW851996:TKW852002 TUS851996:TUS852002 UEO851996:UEO852002 UOK851996:UOK852002 UYG851996:UYG852002 VIC851996:VIC852002 VRY851996:VRY852002 WBU851996:WBU852002 WLQ851996:WLQ852002 WVM851996:WVM852002 E917532:E917538 JA917532:JA917538 SW917532:SW917538 ACS917532:ACS917538 AMO917532:AMO917538 AWK917532:AWK917538 BGG917532:BGG917538 BQC917532:BQC917538 BZY917532:BZY917538 CJU917532:CJU917538 CTQ917532:CTQ917538 DDM917532:DDM917538 DNI917532:DNI917538 DXE917532:DXE917538 EHA917532:EHA917538 EQW917532:EQW917538 FAS917532:FAS917538 FKO917532:FKO917538 FUK917532:FUK917538 GEG917532:GEG917538 GOC917532:GOC917538 GXY917532:GXY917538 HHU917532:HHU917538 HRQ917532:HRQ917538 IBM917532:IBM917538 ILI917532:ILI917538 IVE917532:IVE917538 JFA917532:JFA917538 JOW917532:JOW917538 JYS917532:JYS917538 KIO917532:KIO917538 KSK917532:KSK917538 LCG917532:LCG917538 LMC917532:LMC917538 LVY917532:LVY917538 MFU917532:MFU917538 MPQ917532:MPQ917538 MZM917532:MZM917538 NJI917532:NJI917538 NTE917532:NTE917538 ODA917532:ODA917538 OMW917532:OMW917538 OWS917532:OWS917538 PGO917532:PGO917538 PQK917532:PQK917538 QAG917532:QAG917538 QKC917532:QKC917538 QTY917532:QTY917538 RDU917532:RDU917538 RNQ917532:RNQ917538 RXM917532:RXM917538 SHI917532:SHI917538 SRE917532:SRE917538 TBA917532:TBA917538 TKW917532:TKW917538 TUS917532:TUS917538 UEO917532:UEO917538 UOK917532:UOK917538 UYG917532:UYG917538 VIC917532:VIC917538 VRY917532:VRY917538 WBU917532:WBU917538 WLQ917532:WLQ917538 WVM917532:WVM917538 E983068:E983074 JA983068:JA983074 SW983068:SW983074 ACS983068:ACS983074 AMO983068:AMO983074 AWK983068:AWK983074 BGG983068:BGG983074 BQC983068:BQC983074 BZY983068:BZY983074 CJU983068:CJU983074 CTQ983068:CTQ983074 DDM983068:DDM983074 DNI983068:DNI983074 DXE983068:DXE983074 EHA983068:EHA983074 EQW983068:EQW983074 FAS983068:FAS983074 FKO983068:FKO983074 FUK983068:FUK983074 GEG983068:GEG983074 GOC983068:GOC983074 GXY983068:GXY983074 HHU983068:HHU983074 HRQ983068:HRQ983074 IBM983068:IBM983074 ILI983068:ILI983074 IVE983068:IVE983074 JFA983068:JFA983074 JOW983068:JOW983074 JYS983068:JYS983074 KIO983068:KIO983074 KSK983068:KSK983074 LCG983068:LCG983074 LMC983068:LMC983074 LVY983068:LVY983074 MFU983068:MFU983074 MPQ983068:MPQ983074 MZM983068:MZM983074 NJI983068:NJI983074 NTE983068:NTE983074 ODA983068:ODA983074 OMW983068:OMW983074 OWS983068:OWS983074 PGO983068:PGO983074 PQK983068:PQK983074 QAG983068:QAG983074 QKC983068:QKC983074 QTY983068:QTY983074 RDU983068:RDU983074 RNQ983068:RNQ983074 RXM983068:RXM983074 SHI983068:SHI983074 SRE983068:SRE983074 TBA983068:TBA983074 TKW983068:TKW983074 TUS983068:TUS983074 UEO983068:UEO983074 UOK983068:UOK983074 UYG983068:UYG983074 VIC983068:VIC983074 VRY983068:VRY983074 WBU983068:WBU983074 WLQ983068:WLQ983074 WVM983068:WVM983074">
      <formula1>0</formula1>
    </dataValidation>
  </dataValidations>
  <pageMargins left="0.55118110236220474" right="0.6692913385826772" top="0.74803149606299213" bottom="0.98425196850393704" header="0.51181102362204722" footer="0.51181102362204722"/>
  <pageSetup paperSize="9" scale="85" orientation="portrait" r:id="rId1"/>
  <headerFooter alignWithMargins="0">
    <oddFooter>&amp;L&amp;D&amp;R&amp;A_&amp;F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I27"/>
  <sheetViews>
    <sheetView showGridLines="0" topLeftCell="A13" zoomScaleNormal="100" workbookViewId="0">
      <selection activeCell="K9" sqref="K9"/>
    </sheetView>
  </sheetViews>
  <sheetFormatPr baseColWidth="10" defaultColWidth="11.42578125" defaultRowHeight="12.75" x14ac:dyDescent="0.2"/>
  <cols>
    <col min="1" max="2" width="3.28515625" style="511" customWidth="1"/>
    <col min="3" max="6" width="20.7109375" style="511" customWidth="1"/>
    <col min="7" max="7" width="25.42578125" style="511" customWidth="1"/>
    <col min="8" max="8" width="55.7109375" style="511" customWidth="1"/>
    <col min="9" max="9" width="3.28515625" style="511" customWidth="1"/>
    <col min="10" max="16384" width="11.42578125" style="508"/>
  </cols>
  <sheetData>
    <row r="1" spans="1:9" ht="14.25" x14ac:dyDescent="0.25">
      <c r="A1" s="507"/>
      <c r="B1" s="508"/>
      <c r="C1" s="509"/>
      <c r="D1" s="509"/>
      <c r="E1" s="509"/>
      <c r="F1" s="509"/>
      <c r="G1" s="509"/>
      <c r="H1" s="509"/>
      <c r="I1" s="508"/>
    </row>
    <row r="2" spans="1:9" ht="21" customHeight="1" x14ac:dyDescent="0.2">
      <c r="A2" s="507"/>
      <c r="B2" s="513" t="s">
        <v>219</v>
      </c>
      <c r="C2" s="514"/>
      <c r="D2" s="515"/>
      <c r="E2" s="515"/>
      <c r="F2" s="515"/>
      <c r="G2" s="515"/>
      <c r="H2" s="515"/>
      <c r="I2" s="516"/>
    </row>
    <row r="3" spans="1:9" ht="14.25" customHeight="1" x14ac:dyDescent="0.2">
      <c r="A3" s="507"/>
      <c r="B3" s="559"/>
      <c r="C3" s="560"/>
      <c r="D3" s="560"/>
      <c r="E3" s="560"/>
      <c r="F3" s="560"/>
      <c r="G3" s="560"/>
      <c r="H3" s="560"/>
      <c r="I3" s="567"/>
    </row>
    <row r="4" spans="1:9" ht="14.25" customHeight="1" x14ac:dyDescent="0.2">
      <c r="A4" s="507"/>
      <c r="B4" s="559"/>
      <c r="C4" s="560"/>
      <c r="D4" s="560"/>
      <c r="E4" s="560"/>
      <c r="F4" s="560"/>
      <c r="G4" s="560"/>
      <c r="H4" s="560"/>
      <c r="I4" s="567"/>
    </row>
    <row r="5" spans="1:9" ht="14.25" customHeight="1" x14ac:dyDescent="0.2">
      <c r="A5" s="507"/>
      <c r="B5" s="559"/>
      <c r="C5" s="561" t="s">
        <v>226</v>
      </c>
      <c r="D5" s="562"/>
      <c r="E5" s="562"/>
      <c r="F5" s="562"/>
      <c r="G5" s="562"/>
      <c r="H5" s="562"/>
      <c r="I5" s="567"/>
    </row>
    <row r="6" spans="1:9" ht="64.5" customHeight="1" x14ac:dyDescent="0.25">
      <c r="A6" s="507"/>
      <c r="B6" s="559"/>
      <c r="C6" s="1033" t="s">
        <v>279</v>
      </c>
      <c r="D6" s="1033"/>
      <c r="E6" s="1033"/>
      <c r="F6" s="1033"/>
      <c r="G6" s="1033"/>
      <c r="H6" s="1033"/>
      <c r="I6" s="567"/>
    </row>
    <row r="7" spans="1:9" ht="15" x14ac:dyDescent="0.25">
      <c r="A7" s="507"/>
      <c r="B7" s="559"/>
      <c r="C7" s="563"/>
      <c r="D7" s="563"/>
      <c r="E7" s="563"/>
      <c r="F7" s="563"/>
      <c r="G7" s="563"/>
      <c r="H7" s="563"/>
      <c r="I7" s="567"/>
    </row>
    <row r="8" spans="1:9" ht="15.75" x14ac:dyDescent="0.2">
      <c r="A8" s="507"/>
      <c r="B8" s="559"/>
      <c r="C8" s="564" t="s">
        <v>234</v>
      </c>
      <c r="D8" s="562"/>
      <c r="E8" s="562"/>
      <c r="F8" s="562"/>
      <c r="G8" s="562"/>
      <c r="H8" s="562"/>
      <c r="I8" s="567"/>
    </row>
    <row r="9" spans="1:9" ht="15" x14ac:dyDescent="0.25">
      <c r="A9" s="507"/>
      <c r="B9" s="559"/>
      <c r="C9" s="1035" t="s">
        <v>257</v>
      </c>
      <c r="D9" s="1035"/>
      <c r="E9" s="1035"/>
      <c r="F9" s="1035"/>
      <c r="G9" s="1035"/>
      <c r="H9" s="1035"/>
      <c r="I9" s="567"/>
    </row>
    <row r="10" spans="1:9" ht="15" x14ac:dyDescent="0.25">
      <c r="A10" s="507"/>
      <c r="B10" s="559"/>
      <c r="C10" s="563"/>
      <c r="D10" s="563"/>
      <c r="E10" s="563"/>
      <c r="F10" s="563"/>
      <c r="G10" s="563"/>
      <c r="H10" s="563"/>
      <c r="I10" s="567"/>
    </row>
    <row r="11" spans="1:9" ht="15.75" x14ac:dyDescent="0.2">
      <c r="A11" s="507"/>
      <c r="B11" s="559"/>
      <c r="C11" s="565" t="s">
        <v>230</v>
      </c>
      <c r="D11" s="560"/>
      <c r="E11" s="560"/>
      <c r="F11" s="560"/>
      <c r="G11" s="560"/>
      <c r="H11" s="560"/>
      <c r="I11" s="567"/>
    </row>
    <row r="12" spans="1:9" ht="15" customHeight="1" x14ac:dyDescent="0.25">
      <c r="A12" s="507"/>
      <c r="B12" s="559"/>
      <c r="C12" s="1035" t="s">
        <v>258</v>
      </c>
      <c r="D12" s="1035"/>
      <c r="E12" s="1035"/>
      <c r="F12" s="1035"/>
      <c r="G12" s="1035"/>
      <c r="H12" s="1035"/>
      <c r="I12" s="567"/>
    </row>
    <row r="13" spans="1:9" ht="15" customHeight="1" x14ac:dyDescent="0.25">
      <c r="A13" s="507"/>
      <c r="B13" s="559"/>
      <c r="C13" s="774"/>
      <c r="D13" s="774"/>
      <c r="E13" s="774"/>
      <c r="F13" s="774"/>
      <c r="G13" s="774"/>
      <c r="H13" s="774"/>
      <c r="I13" s="567"/>
    </row>
    <row r="14" spans="1:9" ht="74.25" customHeight="1" x14ac:dyDescent="0.25">
      <c r="A14" s="507"/>
      <c r="B14" s="566"/>
      <c r="C14" s="1033" t="s">
        <v>227</v>
      </c>
      <c r="D14" s="1033"/>
      <c r="E14" s="1033"/>
      <c r="F14" s="1033"/>
      <c r="G14" s="1033"/>
      <c r="H14" s="1033"/>
      <c r="I14" s="567"/>
    </row>
    <row r="15" spans="1:9" ht="15" x14ac:dyDescent="0.25">
      <c r="A15" s="507"/>
      <c r="B15" s="566"/>
      <c r="C15" s="568"/>
      <c r="D15" s="568"/>
      <c r="E15" s="568"/>
      <c r="F15" s="568"/>
      <c r="G15" s="568"/>
      <c r="H15" s="568"/>
      <c r="I15" s="567"/>
    </row>
    <row r="16" spans="1:9" ht="60.75" customHeight="1" x14ac:dyDescent="0.25">
      <c r="A16" s="507"/>
      <c r="B16" s="566"/>
      <c r="C16" s="1033" t="s">
        <v>228</v>
      </c>
      <c r="D16" s="1033"/>
      <c r="E16" s="1033"/>
      <c r="F16" s="1033"/>
      <c r="G16" s="1033"/>
      <c r="H16" s="1033"/>
      <c r="I16" s="567"/>
    </row>
    <row r="17" spans="1:9" ht="15" customHeight="1" x14ac:dyDescent="0.2">
      <c r="A17" s="507"/>
      <c r="B17" s="566"/>
      <c r="C17" s="773"/>
      <c r="D17" s="773"/>
      <c r="E17" s="773"/>
      <c r="F17" s="773"/>
      <c r="G17" s="773"/>
      <c r="H17" s="773"/>
      <c r="I17" s="567"/>
    </row>
    <row r="18" spans="1:9" ht="43.5" customHeight="1" x14ac:dyDescent="0.25">
      <c r="A18" s="507"/>
      <c r="B18" s="566"/>
      <c r="C18" s="1033" t="s">
        <v>229</v>
      </c>
      <c r="D18" s="1033"/>
      <c r="E18" s="1033"/>
      <c r="F18" s="1033"/>
      <c r="G18" s="1033"/>
      <c r="H18" s="1033"/>
      <c r="I18" s="567"/>
    </row>
    <row r="19" spans="1:9" ht="15" customHeight="1" x14ac:dyDescent="0.2">
      <c r="A19" s="507"/>
      <c r="B19" s="566"/>
      <c r="C19" s="569"/>
      <c r="D19" s="569"/>
      <c r="E19" s="569"/>
      <c r="F19" s="569"/>
      <c r="G19" s="569"/>
      <c r="H19" s="569"/>
      <c r="I19" s="567"/>
    </row>
    <row r="20" spans="1:9" ht="15.75" x14ac:dyDescent="0.2">
      <c r="A20" s="507"/>
      <c r="B20" s="566"/>
      <c r="C20" s="570" t="s">
        <v>225</v>
      </c>
      <c r="D20" s="569"/>
      <c r="E20" s="569"/>
      <c r="F20" s="569"/>
      <c r="G20" s="569"/>
      <c r="H20" s="569"/>
      <c r="I20" s="567"/>
    </row>
    <row r="21" spans="1:9" ht="138" customHeight="1" x14ac:dyDescent="0.25">
      <c r="A21" s="507"/>
      <c r="B21" s="566"/>
      <c r="C21" s="1033" t="s">
        <v>231</v>
      </c>
      <c r="D21" s="1033"/>
      <c r="E21" s="1033"/>
      <c r="F21" s="1033"/>
      <c r="G21" s="1033"/>
      <c r="H21" s="1033"/>
      <c r="I21" s="567"/>
    </row>
    <row r="22" spans="1:9" ht="15" x14ac:dyDescent="0.2">
      <c r="A22" s="507"/>
      <c r="B22" s="566"/>
      <c r="C22" s="571"/>
      <c r="D22" s="571"/>
      <c r="E22" s="571"/>
      <c r="F22" s="571"/>
      <c r="G22" s="571"/>
      <c r="H22" s="571"/>
      <c r="I22" s="567"/>
    </row>
    <row r="23" spans="1:9" ht="15.75" x14ac:dyDescent="0.2">
      <c r="A23" s="507"/>
      <c r="B23" s="566"/>
      <c r="C23" s="572" t="s">
        <v>232</v>
      </c>
      <c r="D23" s="571"/>
      <c r="E23" s="571"/>
      <c r="F23" s="571"/>
      <c r="G23" s="571"/>
      <c r="H23" s="571"/>
      <c r="I23" s="567"/>
    </row>
    <row r="24" spans="1:9" ht="32.25" customHeight="1" x14ac:dyDescent="0.2">
      <c r="A24" s="507"/>
      <c r="B24" s="566"/>
      <c r="C24" s="1034" t="s">
        <v>233</v>
      </c>
      <c r="D24" s="1034"/>
      <c r="E24" s="1034"/>
      <c r="F24" s="1034"/>
      <c r="G24" s="1034"/>
      <c r="H24" s="1034"/>
      <c r="I24" s="567"/>
    </row>
    <row r="25" spans="1:9" ht="15" x14ac:dyDescent="0.2">
      <c r="A25" s="507"/>
      <c r="B25" s="566"/>
      <c r="C25" s="571"/>
      <c r="D25" s="571"/>
      <c r="E25" s="571"/>
      <c r="F25" s="571"/>
      <c r="G25" s="571"/>
      <c r="H25" s="571"/>
      <c r="I25" s="567"/>
    </row>
    <row r="26" spans="1:9" ht="33.75" customHeight="1" x14ac:dyDescent="0.2">
      <c r="B26" s="573"/>
      <c r="C26" s="1036"/>
      <c r="D26" s="1036"/>
      <c r="E26" s="1036"/>
      <c r="F26" s="1036"/>
      <c r="G26" s="1036"/>
      <c r="H26" s="1036"/>
      <c r="I26" s="574"/>
    </row>
    <row r="27" spans="1:9" s="511" customFormat="1" ht="14.25" x14ac:dyDescent="0.2">
      <c r="B27" s="510"/>
      <c r="C27" s="512"/>
      <c r="D27" s="512"/>
      <c r="E27" s="512"/>
      <c r="F27" s="512"/>
      <c r="G27" s="512"/>
      <c r="H27" s="512"/>
    </row>
  </sheetData>
  <dataConsolidate/>
  <mergeCells count="9">
    <mergeCell ref="C6:H6"/>
    <mergeCell ref="C24:H24"/>
    <mergeCell ref="C9:H9"/>
    <mergeCell ref="C26:H26"/>
    <mergeCell ref="C21:H21"/>
    <mergeCell ref="C14:H14"/>
    <mergeCell ref="C16:H16"/>
    <mergeCell ref="C18:H18"/>
    <mergeCell ref="C12:H12"/>
  </mergeCells>
  <pageMargins left="0.47244094488188981" right="0.31496062992125984" top="0.39370078740157483" bottom="0.45" header="0.35433070866141736" footer="0.23"/>
  <pageSetup paperSize="9" scale="74" orientation="landscape" r:id="rId1"/>
  <headerFooter alignWithMargins="0">
    <oddFooter>&amp;L&amp;D&amp;R&amp;A_&amp;F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B22"/>
  <sheetViews>
    <sheetView tabSelected="1" zoomScale="90" zoomScaleNormal="90" workbookViewId="0">
      <selection activeCell="A22" sqref="A22"/>
    </sheetView>
  </sheetViews>
  <sheetFormatPr baseColWidth="10" defaultColWidth="11.42578125" defaultRowHeight="12.75" x14ac:dyDescent="0.2"/>
  <cols>
    <col min="1" max="1" width="59.28515625" style="519" customWidth="1"/>
    <col min="2" max="2" width="58.5703125" style="519" customWidth="1"/>
    <col min="3" max="3" width="12.5703125" style="519" customWidth="1"/>
    <col min="4" max="4" width="17" style="519" customWidth="1"/>
    <col min="5" max="16384" width="11.42578125" style="519"/>
  </cols>
  <sheetData>
    <row r="1" spans="1:2" ht="15" x14ac:dyDescent="0.2">
      <c r="A1" s="517"/>
      <c r="B1" s="518"/>
    </row>
    <row r="2" spans="1:2" ht="51.75" customHeight="1" x14ac:dyDescent="0.35">
      <c r="A2" s="1037" t="s">
        <v>235</v>
      </c>
      <c r="B2" s="1038"/>
    </row>
    <row r="3" spans="1:2" ht="19.5" customHeight="1" x14ac:dyDescent="0.35">
      <c r="A3" s="1040" t="s">
        <v>256</v>
      </c>
      <c r="B3" s="1040"/>
    </row>
    <row r="4" spans="1:2" ht="19.5" customHeight="1" x14ac:dyDescent="0.3">
      <c r="A4" s="1039">
        <f>B14</f>
        <v>2024</v>
      </c>
      <c r="B4" s="1039"/>
    </row>
    <row r="5" spans="1:2" ht="30" customHeight="1" x14ac:dyDescent="0.3">
      <c r="A5" s="775"/>
      <c r="B5" s="520"/>
    </row>
    <row r="6" spans="1:2" ht="18.75" x14ac:dyDescent="0.3">
      <c r="A6" s="1039"/>
      <c r="B6" s="1039"/>
    </row>
    <row r="7" spans="1:2" ht="18.75" x14ac:dyDescent="0.3">
      <c r="A7" s="521" t="s">
        <v>220</v>
      </c>
      <c r="B7" s="518"/>
    </row>
    <row r="8" spans="1:2" ht="9.75" customHeight="1" x14ac:dyDescent="0.25">
      <c r="A8" s="522"/>
      <c r="B8" s="523"/>
    </row>
    <row r="9" spans="1:2" ht="31.5" customHeight="1" x14ac:dyDescent="0.2">
      <c r="A9" s="524" t="s">
        <v>318</v>
      </c>
      <c r="B9" s="550"/>
    </row>
    <row r="10" spans="1:2" ht="31.5" customHeight="1" x14ac:dyDescent="0.2">
      <c r="A10" s="525" t="s">
        <v>236</v>
      </c>
      <c r="B10" s="551"/>
    </row>
    <row r="11" spans="1:2" ht="31.5" customHeight="1" x14ac:dyDescent="0.2">
      <c r="A11" s="526" t="s">
        <v>48</v>
      </c>
      <c r="B11" s="551"/>
    </row>
    <row r="12" spans="1:2" ht="31.5" customHeight="1" x14ac:dyDescent="0.2">
      <c r="A12" s="526" t="s">
        <v>49</v>
      </c>
      <c r="B12" s="551"/>
    </row>
    <row r="13" spans="1:2" ht="31.5" customHeight="1" x14ac:dyDescent="0.2">
      <c r="A13" s="527" t="s">
        <v>237</v>
      </c>
      <c r="B13" s="551"/>
    </row>
    <row r="14" spans="1:2" ht="31.5" customHeight="1" x14ac:dyDescent="0.2">
      <c r="A14" s="528" t="s">
        <v>221</v>
      </c>
      <c r="B14" s="906">
        <v>2024</v>
      </c>
    </row>
    <row r="15" spans="1:2" ht="31.5" customHeight="1" x14ac:dyDescent="0.2">
      <c r="A15" s="529" t="s">
        <v>222</v>
      </c>
      <c r="B15" s="551" t="s">
        <v>39</v>
      </c>
    </row>
    <row r="16" spans="1:2" ht="31.5" customHeight="1" x14ac:dyDescent="0.2">
      <c r="A16" s="529" t="s">
        <v>223</v>
      </c>
      <c r="B16" s="552"/>
    </row>
    <row r="17" spans="1:2" ht="31.5" customHeight="1" x14ac:dyDescent="0.2">
      <c r="A17" s="529" t="s">
        <v>238</v>
      </c>
      <c r="B17" s="901"/>
    </row>
    <row r="18" spans="1:2" ht="15" x14ac:dyDescent="0.2">
      <c r="B18" s="530"/>
    </row>
    <row r="19" spans="1:2" ht="15" x14ac:dyDescent="0.2">
      <c r="B19" s="530"/>
    </row>
    <row r="20" spans="1:2" x14ac:dyDescent="0.2">
      <c r="A20" s="1160" t="s">
        <v>357</v>
      </c>
    </row>
    <row r="21" spans="1:2" x14ac:dyDescent="0.2">
      <c r="A21" s="1161">
        <v>45280</v>
      </c>
    </row>
    <row r="22" spans="1:2" x14ac:dyDescent="0.2">
      <c r="A22" s="1162" t="s">
        <v>356</v>
      </c>
    </row>
  </sheetData>
  <mergeCells count="4">
    <mergeCell ref="A2:B2"/>
    <mergeCell ref="A6:B6"/>
    <mergeCell ref="A3:B3"/>
    <mergeCell ref="A4:B4"/>
  </mergeCells>
  <dataValidations count="2">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5-3/123 ist die Nummer 123, die Netzbetreibern." sqref="B10">
      <formula1>1</formula1>
      <formula2>250</formula2>
    </dataValidation>
    <dataValidation type="list" allowBlank="1" showInputMessage="1" showErrorMessage="1" sqref="B15">
      <formula1>"bitte wählen, Vereinfachtes Verfahren, Regelverfahren"</formula1>
    </dataValidation>
  </dataValidations>
  <pageMargins left="0.43307086614173229" right="0.39370078740157483" top="0.43307086614173229" bottom="0.43307086614173229" header="0.31496062992125984" footer="0.31496062992125984"/>
  <pageSetup paperSize="9" scale="82" orientation="portrait" r:id="rId1"/>
  <headerFooter>
    <oddFooter>&amp;L&amp;D&amp;R&amp;A_&amp;F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9999"/>
    <pageSetUpPr fitToPage="1"/>
  </sheetPr>
  <dimension ref="A1:IH229"/>
  <sheetViews>
    <sheetView showGridLines="0" topLeftCell="A10" zoomScale="90" zoomScaleNormal="90" workbookViewId="0">
      <selection activeCell="F35" sqref="F35"/>
    </sheetView>
  </sheetViews>
  <sheetFormatPr baseColWidth="10" defaultColWidth="12.5703125" defaultRowHeight="15.75" outlineLevelRow="1" x14ac:dyDescent="0.25"/>
  <cols>
    <col min="1" max="1" width="78.140625" style="576" customWidth="1"/>
    <col min="2" max="2" width="4.140625" style="576" customWidth="1"/>
    <col min="3" max="6" width="19.7109375" style="576" customWidth="1"/>
    <col min="7" max="8" width="4.140625" style="576" customWidth="1"/>
    <col min="9" max="14" width="25.28515625" style="576" customWidth="1"/>
    <col min="15" max="15" width="4.140625" style="577" customWidth="1"/>
    <col min="16" max="16" width="4.140625" style="576" customWidth="1"/>
    <col min="17" max="17" width="25.28515625" style="578" customWidth="1"/>
    <col min="18" max="18" width="26.42578125" style="578" customWidth="1"/>
    <col min="19" max="19" width="26.7109375" style="578" customWidth="1"/>
    <col min="20" max="20" width="25.28515625" style="578" customWidth="1"/>
    <col min="21" max="21" width="3.140625" style="578" customWidth="1"/>
    <col min="22" max="22" width="25.7109375" style="579" customWidth="1"/>
    <col min="23" max="23" width="25.7109375" style="576" customWidth="1"/>
    <col min="24" max="24" width="20.7109375" style="576" customWidth="1"/>
    <col min="25" max="16384" width="12.5703125" style="576"/>
  </cols>
  <sheetData>
    <row r="1" spans="1:242" ht="21" x14ac:dyDescent="0.35">
      <c r="A1" s="575" t="str">
        <f>CONCATENATE("II. Zulässige Erlöse nach § 4 ARegV i.V.m. der Verprobungsrechnung nach § 20 Abs. 2 StromNEV (Plan) im Jahr ",Allgemeines!B14)</f>
        <v>II. Zulässige Erlöse nach § 4 ARegV i.V.m. der Verprobungsrechnung nach § 20 Abs. 2 StromNEV (Plan) im Jahr 2024</v>
      </c>
    </row>
    <row r="2" spans="1:242" ht="48" customHeight="1" thickBot="1" x14ac:dyDescent="0.3">
      <c r="G2" s="580"/>
    </row>
    <row r="3" spans="1:242" s="583" customFormat="1" ht="41.25" customHeight="1" x14ac:dyDescent="0.2">
      <c r="A3" s="833"/>
      <c r="B3" s="834"/>
      <c r="C3" s="1066" t="str">
        <f>CONCATENATE("Entgelte ",Allgemeines!B14)</f>
        <v>Entgelte 2024</v>
      </c>
      <c r="D3" s="1067"/>
      <c r="E3" s="1067"/>
      <c r="F3" s="1068"/>
      <c r="G3" s="835"/>
      <c r="H3" s="834"/>
      <c r="I3" s="1074" t="str">
        <f>CONCATENATE("Mengen ",Allgemeines!B14," (Plan)")</f>
        <v>Mengen 2024 (Plan)</v>
      </c>
      <c r="J3" s="1075"/>
      <c r="K3" s="1075"/>
      <c r="L3" s="1075"/>
      <c r="M3" s="1075"/>
      <c r="N3" s="836"/>
      <c r="O3" s="581"/>
      <c r="P3" s="582"/>
      <c r="Q3" s="1076" t="str">
        <f>CONCATENATE("Erlöse ",Allgemeines!B14," (Plan)")</f>
        <v>Erlöse 2024 (Plan)</v>
      </c>
      <c r="R3" s="1077"/>
      <c r="S3" s="1077"/>
      <c r="T3" s="1077"/>
      <c r="U3" s="1077"/>
      <c r="V3" s="1078"/>
      <c r="X3" s="584"/>
      <c r="Y3" s="584"/>
      <c r="Z3" s="584"/>
      <c r="AA3" s="584"/>
    </row>
    <row r="4" spans="1:242" x14ac:dyDescent="0.25">
      <c r="A4" s="837"/>
      <c r="B4" s="587"/>
      <c r="C4" s="586"/>
      <c r="D4" s="587"/>
      <c r="E4" s="587"/>
      <c r="F4" s="710"/>
      <c r="G4" s="588"/>
      <c r="H4" s="587"/>
      <c r="I4" s="586"/>
      <c r="J4" s="587"/>
      <c r="K4" s="587"/>
      <c r="L4" s="587"/>
      <c r="M4" s="587"/>
      <c r="N4" s="587"/>
      <c r="O4" s="589"/>
      <c r="P4" s="590"/>
      <c r="Q4" s="591"/>
      <c r="R4" s="592"/>
      <c r="S4" s="592"/>
      <c r="T4" s="592"/>
      <c r="U4" s="592"/>
      <c r="V4" s="593"/>
    </row>
    <row r="5" spans="1:242" s="604" customFormat="1" ht="15.75" customHeight="1" x14ac:dyDescent="0.25">
      <c r="A5" s="838"/>
      <c r="B5" s="587"/>
      <c r="C5" s="594" t="s">
        <v>50</v>
      </c>
      <c r="D5" s="595"/>
      <c r="E5" s="595"/>
      <c r="F5" s="920"/>
      <c r="G5" s="597"/>
      <c r="H5" s="587"/>
      <c r="I5" s="594" t="s">
        <v>50</v>
      </c>
      <c r="J5" s="595"/>
      <c r="K5" s="595"/>
      <c r="L5" s="596"/>
      <c r="M5" s="644"/>
      <c r="N5" s="644"/>
      <c r="O5" s="598"/>
      <c r="P5" s="590"/>
      <c r="Q5" s="599" t="s">
        <v>50</v>
      </c>
      <c r="R5" s="600"/>
      <c r="S5" s="601"/>
      <c r="T5" s="601"/>
      <c r="U5" s="601"/>
      <c r="V5" s="1079" t="s">
        <v>51</v>
      </c>
      <c r="W5" s="576"/>
      <c r="X5" s="602"/>
      <c r="Y5" s="603"/>
      <c r="Z5" s="602"/>
      <c r="AA5" s="576"/>
      <c r="AB5" s="576"/>
      <c r="AC5" s="576"/>
      <c r="AD5" s="576"/>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N5" s="576"/>
      <c r="BO5" s="576"/>
      <c r="BP5" s="576"/>
      <c r="BQ5" s="576"/>
      <c r="BR5" s="576"/>
      <c r="BS5" s="576"/>
      <c r="BT5" s="576"/>
      <c r="BU5" s="576"/>
      <c r="BV5" s="576"/>
      <c r="BW5" s="576"/>
      <c r="BX5" s="576"/>
      <c r="BY5" s="576"/>
      <c r="BZ5" s="576"/>
      <c r="CA5" s="576"/>
      <c r="CB5" s="576"/>
      <c r="CC5" s="576"/>
      <c r="CD5" s="576"/>
      <c r="CE5" s="576"/>
      <c r="CF5" s="576"/>
      <c r="CG5" s="576"/>
      <c r="CH5" s="576"/>
      <c r="CI5" s="576"/>
      <c r="CJ5" s="576"/>
      <c r="CK5" s="576"/>
      <c r="CL5" s="576"/>
      <c r="CM5" s="576"/>
      <c r="CN5" s="576"/>
      <c r="CO5" s="576"/>
      <c r="CP5" s="576"/>
      <c r="CQ5" s="576"/>
      <c r="CR5" s="576"/>
      <c r="CS5" s="576"/>
      <c r="CT5" s="576"/>
      <c r="CU5" s="576"/>
      <c r="CV5" s="576"/>
      <c r="CW5" s="576"/>
      <c r="CX5" s="576"/>
      <c r="CY5" s="576"/>
      <c r="CZ5" s="576"/>
      <c r="DA5" s="576"/>
      <c r="DB5" s="576"/>
      <c r="DC5" s="576"/>
      <c r="DD5" s="576"/>
      <c r="DE5" s="576"/>
      <c r="DF5" s="576"/>
      <c r="DG5" s="576"/>
      <c r="DH5" s="576"/>
      <c r="DI5" s="576"/>
      <c r="DJ5" s="576"/>
      <c r="DK5" s="576"/>
      <c r="DL5" s="576"/>
      <c r="DM5" s="576"/>
      <c r="DN5" s="576"/>
      <c r="DO5" s="576"/>
      <c r="DP5" s="576"/>
      <c r="DQ5" s="576"/>
      <c r="DR5" s="576"/>
      <c r="DS5" s="576"/>
      <c r="DT5" s="576"/>
      <c r="DU5" s="576"/>
      <c r="DV5" s="576"/>
      <c r="DW5" s="576"/>
      <c r="DX5" s="576"/>
      <c r="DY5" s="576"/>
      <c r="DZ5" s="576"/>
      <c r="EA5" s="576"/>
      <c r="EB5" s="576"/>
      <c r="EC5" s="576"/>
      <c r="ED5" s="576"/>
      <c r="EE5" s="576"/>
      <c r="EF5" s="576"/>
      <c r="EG5" s="576"/>
      <c r="EH5" s="576"/>
      <c r="EI5" s="576"/>
      <c r="EJ5" s="576"/>
      <c r="EK5" s="576"/>
      <c r="EL5" s="576"/>
      <c r="EM5" s="576"/>
      <c r="EN5" s="576"/>
      <c r="EO5" s="576"/>
      <c r="EP5" s="576"/>
      <c r="EQ5" s="576"/>
      <c r="ER5" s="576"/>
      <c r="ES5" s="576"/>
      <c r="ET5" s="576"/>
      <c r="EU5" s="576"/>
      <c r="EV5" s="576"/>
      <c r="EW5" s="576"/>
      <c r="EX5" s="576"/>
      <c r="EY5" s="576"/>
      <c r="EZ5" s="576"/>
      <c r="FA5" s="576"/>
      <c r="FB5" s="576"/>
      <c r="FC5" s="576"/>
      <c r="FD5" s="576"/>
      <c r="FE5" s="576"/>
      <c r="FF5" s="576"/>
      <c r="FG5" s="576"/>
      <c r="FH5" s="576"/>
      <c r="FI5" s="576"/>
      <c r="FJ5" s="576"/>
      <c r="FK5" s="576"/>
      <c r="FL5" s="576"/>
      <c r="FM5" s="576"/>
      <c r="FN5" s="576"/>
      <c r="FO5" s="576"/>
      <c r="FP5" s="576"/>
      <c r="FQ5" s="576"/>
      <c r="FR5" s="576"/>
      <c r="FS5" s="576"/>
      <c r="FT5" s="576"/>
      <c r="FU5" s="576"/>
      <c r="FV5" s="576"/>
      <c r="FW5" s="576"/>
      <c r="FX5" s="576"/>
      <c r="FY5" s="576"/>
      <c r="FZ5" s="576"/>
      <c r="GA5" s="576"/>
      <c r="GB5" s="576"/>
      <c r="GC5" s="576"/>
      <c r="GD5" s="576"/>
      <c r="GE5" s="576"/>
      <c r="GF5" s="576"/>
      <c r="GG5" s="576"/>
      <c r="GH5" s="576"/>
      <c r="GI5" s="576"/>
      <c r="GJ5" s="576"/>
      <c r="GK5" s="576"/>
      <c r="GL5" s="576"/>
      <c r="GM5" s="576"/>
      <c r="GN5" s="576"/>
      <c r="GO5" s="576"/>
      <c r="GP5" s="576"/>
      <c r="GQ5" s="576"/>
      <c r="GR5" s="576"/>
      <c r="GS5" s="576"/>
      <c r="GT5" s="576"/>
      <c r="GU5" s="576"/>
      <c r="GV5" s="576"/>
      <c r="GW5" s="576"/>
      <c r="GX5" s="576"/>
      <c r="GY5" s="576"/>
      <c r="GZ5" s="576"/>
      <c r="HA5" s="576"/>
      <c r="HB5" s="576"/>
      <c r="HC5" s="576"/>
      <c r="HD5" s="576"/>
      <c r="HE5" s="576"/>
      <c r="HF5" s="576"/>
      <c r="HG5" s="576"/>
      <c r="HH5" s="576"/>
      <c r="HI5" s="576"/>
      <c r="HJ5" s="576"/>
      <c r="HK5" s="576"/>
      <c r="HL5" s="576"/>
      <c r="HM5" s="576"/>
      <c r="HN5" s="576"/>
      <c r="HO5" s="576"/>
      <c r="HP5" s="576"/>
      <c r="HQ5" s="576"/>
      <c r="HR5" s="576"/>
      <c r="HS5" s="576"/>
      <c r="HT5" s="576"/>
      <c r="HU5" s="576"/>
      <c r="HV5" s="576"/>
      <c r="HW5" s="576"/>
      <c r="HX5" s="576"/>
      <c r="HY5" s="576"/>
      <c r="HZ5" s="576"/>
      <c r="IA5" s="576"/>
      <c r="IB5" s="576"/>
      <c r="IC5" s="576"/>
      <c r="ID5" s="576"/>
      <c r="IE5" s="576"/>
      <c r="IF5" s="576"/>
      <c r="IG5" s="576"/>
      <c r="IH5" s="576"/>
    </row>
    <row r="6" spans="1:242" s="585" customFormat="1" ht="18.75" customHeight="1" x14ac:dyDescent="0.25">
      <c r="A6" s="839" t="s">
        <v>250</v>
      </c>
      <c r="B6" s="587"/>
      <c r="C6" s="594" t="s">
        <v>52</v>
      </c>
      <c r="D6" s="596"/>
      <c r="E6" s="605" t="s">
        <v>52</v>
      </c>
      <c r="F6" s="921"/>
      <c r="G6" s="588"/>
      <c r="H6" s="587"/>
      <c r="I6" s="594" t="s">
        <v>52</v>
      </c>
      <c r="J6" s="595"/>
      <c r="K6" s="606" t="s">
        <v>52</v>
      </c>
      <c r="L6" s="596"/>
      <c r="M6" s="644"/>
      <c r="N6" s="644"/>
      <c r="O6" s="589"/>
      <c r="P6" s="607"/>
      <c r="Q6" s="599" t="s">
        <v>52</v>
      </c>
      <c r="R6" s="600"/>
      <c r="S6" s="608"/>
      <c r="T6" s="608"/>
      <c r="U6" s="608"/>
      <c r="V6" s="1080"/>
      <c r="X6" s="590"/>
      <c r="Y6" s="603"/>
      <c r="Z6" s="590"/>
    </row>
    <row r="7" spans="1:242" s="585" customFormat="1" x14ac:dyDescent="0.25">
      <c r="A7" s="840"/>
      <c r="B7" s="587"/>
      <c r="C7" s="609" t="s">
        <v>53</v>
      </c>
      <c r="D7" s="610"/>
      <c r="E7" s="610" t="s">
        <v>54</v>
      </c>
      <c r="F7" s="922"/>
      <c r="G7" s="588"/>
      <c r="H7" s="587"/>
      <c r="I7" s="609" t="s">
        <v>53</v>
      </c>
      <c r="J7" s="611"/>
      <c r="K7" s="610" t="s">
        <v>54</v>
      </c>
      <c r="L7" s="610"/>
      <c r="M7" s="644"/>
      <c r="N7" s="644"/>
      <c r="O7" s="589"/>
      <c r="P7" s="612"/>
      <c r="Q7" s="613" t="s">
        <v>55</v>
      </c>
      <c r="R7" s="614" t="s">
        <v>54</v>
      </c>
      <c r="S7" s="615"/>
      <c r="T7" s="615"/>
      <c r="U7" s="615"/>
      <c r="V7" s="1080"/>
      <c r="X7" s="590"/>
      <c r="Y7" s="616"/>
      <c r="Z7" s="590"/>
    </row>
    <row r="8" spans="1:242" x14ac:dyDescent="0.25">
      <c r="A8" s="841"/>
      <c r="B8" s="842"/>
      <c r="C8" s="617" t="s">
        <v>56</v>
      </c>
      <c r="D8" s="618" t="s">
        <v>57</v>
      </c>
      <c r="E8" s="618" t="s">
        <v>56</v>
      </c>
      <c r="F8" s="923" t="s">
        <v>57</v>
      </c>
      <c r="G8" s="588"/>
      <c r="H8" s="587"/>
      <c r="I8" s="617" t="s">
        <v>58</v>
      </c>
      <c r="J8" s="618" t="s">
        <v>59</v>
      </c>
      <c r="K8" s="618" t="s">
        <v>58</v>
      </c>
      <c r="L8" s="618" t="s">
        <v>59</v>
      </c>
      <c r="M8" s="644"/>
      <c r="N8" s="644"/>
      <c r="O8" s="589"/>
      <c r="P8" s="607"/>
      <c r="Q8" s="613" t="s">
        <v>2</v>
      </c>
      <c r="R8" s="614" t="s">
        <v>2</v>
      </c>
      <c r="S8" s="615"/>
      <c r="T8" s="615"/>
      <c r="U8" s="615"/>
      <c r="V8" s="1081"/>
      <c r="X8" s="590"/>
      <c r="Y8" s="607"/>
      <c r="Z8" s="590"/>
    </row>
    <row r="9" spans="1:242" x14ac:dyDescent="0.25">
      <c r="A9" s="843"/>
      <c r="B9" s="658"/>
      <c r="C9" s="620" t="s">
        <v>60</v>
      </c>
      <c r="D9" s="621" t="s">
        <v>36</v>
      </c>
      <c r="E9" s="621" t="s">
        <v>60</v>
      </c>
      <c r="F9" s="924" t="s">
        <v>36</v>
      </c>
      <c r="G9" s="588"/>
      <c r="H9" s="587"/>
      <c r="I9" s="620" t="s">
        <v>29</v>
      </c>
      <c r="J9" s="621" t="s">
        <v>35</v>
      </c>
      <c r="K9" s="621" t="s">
        <v>29</v>
      </c>
      <c r="L9" s="621" t="s">
        <v>35</v>
      </c>
      <c r="M9" s="644"/>
      <c r="N9" s="644"/>
      <c r="O9" s="589"/>
      <c r="P9" s="622"/>
      <c r="Q9" s="623" t="s">
        <v>47</v>
      </c>
      <c r="R9" s="624" t="s">
        <v>47</v>
      </c>
      <c r="S9" s="625"/>
      <c r="T9" s="625"/>
      <c r="U9" s="625"/>
      <c r="V9" s="626" t="s">
        <v>47</v>
      </c>
      <c r="X9" s="590"/>
      <c r="Y9" s="622"/>
      <c r="Z9" s="590"/>
    </row>
    <row r="10" spans="1:242" x14ac:dyDescent="0.25">
      <c r="A10" s="844" t="s">
        <v>3</v>
      </c>
      <c r="B10" s="587"/>
      <c r="C10" s="627"/>
      <c r="D10" s="628"/>
      <c r="E10" s="628"/>
      <c r="F10" s="746"/>
      <c r="G10" s="588"/>
      <c r="H10" s="587"/>
      <c r="I10" s="629"/>
      <c r="J10" s="630"/>
      <c r="K10" s="630"/>
      <c r="L10" s="630"/>
      <c r="M10" s="644"/>
      <c r="N10" s="644"/>
      <c r="O10" s="589"/>
      <c r="P10" s="631"/>
      <c r="Q10" s="632">
        <f t="shared" ref="Q10:Q16" si="0">IF(D10="-",0,(C10*I10)+(D10*J10/100))</f>
        <v>0</v>
      </c>
      <c r="R10" s="633">
        <f t="shared" ref="R10:R16" si="1">IF(F10="-",0,(E10*K10)+(F10*L10/100))</f>
        <v>0</v>
      </c>
      <c r="S10" s="608"/>
      <c r="T10" s="608"/>
      <c r="U10" s="608"/>
      <c r="V10" s="634">
        <f>SUM(Q10:R16)</f>
        <v>0</v>
      </c>
      <c r="X10" s="590"/>
      <c r="Y10" s="602"/>
      <c r="Z10" s="590"/>
    </row>
    <row r="11" spans="1:242" s="604" customFormat="1" x14ac:dyDescent="0.25">
      <c r="A11" s="845" t="s">
        <v>61</v>
      </c>
      <c r="B11" s="587"/>
      <c r="C11" s="627"/>
      <c r="D11" s="628"/>
      <c r="E11" s="628"/>
      <c r="F11" s="746"/>
      <c r="G11" s="597"/>
      <c r="H11" s="587"/>
      <c r="I11" s="629"/>
      <c r="J11" s="630"/>
      <c r="K11" s="630"/>
      <c r="L11" s="630"/>
      <c r="M11" s="644"/>
      <c r="N11" s="644"/>
      <c r="O11" s="598"/>
      <c r="P11" s="631"/>
      <c r="Q11" s="632">
        <f t="shared" si="0"/>
        <v>0</v>
      </c>
      <c r="R11" s="633">
        <f t="shared" si="1"/>
        <v>0</v>
      </c>
      <c r="S11" s="608"/>
      <c r="T11" s="608"/>
      <c r="U11" s="608"/>
      <c r="V11" s="635"/>
      <c r="W11" s="576"/>
      <c r="X11" s="602"/>
      <c r="Y11" s="602"/>
      <c r="Z11" s="602"/>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6"/>
      <c r="AY11" s="576"/>
      <c r="AZ11" s="576"/>
      <c r="BA11" s="576"/>
      <c r="BB11" s="576"/>
      <c r="BC11" s="576"/>
      <c r="BD11" s="576"/>
      <c r="BE11" s="576"/>
      <c r="BF11" s="576"/>
      <c r="BG11" s="576"/>
      <c r="BH11" s="576"/>
      <c r="BI11" s="576"/>
      <c r="BJ11" s="576"/>
      <c r="BK11" s="576"/>
      <c r="BL11" s="576"/>
      <c r="BM11" s="576"/>
      <c r="BN11" s="576"/>
      <c r="BO11" s="576"/>
      <c r="BP11" s="576"/>
      <c r="BQ11" s="576"/>
      <c r="BR11" s="576"/>
      <c r="BS11" s="576"/>
      <c r="BT11" s="576"/>
      <c r="BU11" s="576"/>
      <c r="BV11" s="576"/>
      <c r="BW11" s="576"/>
      <c r="BX11" s="576"/>
      <c r="BY11" s="576"/>
      <c r="BZ11" s="576"/>
      <c r="CA11" s="576"/>
      <c r="CB11" s="576"/>
      <c r="CC11" s="576"/>
      <c r="CD11" s="576"/>
      <c r="CE11" s="576"/>
      <c r="CF11" s="576"/>
      <c r="CG11" s="576"/>
      <c r="CH11" s="576"/>
      <c r="CI11" s="576"/>
      <c r="CJ11" s="576"/>
      <c r="CK11" s="576"/>
      <c r="CL11" s="576"/>
      <c r="CM11" s="576"/>
      <c r="CN11" s="576"/>
      <c r="CO11" s="576"/>
      <c r="CP11" s="576"/>
      <c r="CQ11" s="576"/>
      <c r="CR11" s="576"/>
      <c r="CS11" s="576"/>
      <c r="CT11" s="576"/>
      <c r="CU11" s="576"/>
      <c r="CV11" s="576"/>
      <c r="CW11" s="576"/>
      <c r="CX11" s="576"/>
      <c r="CY11" s="576"/>
      <c r="CZ11" s="576"/>
      <c r="DA11" s="576"/>
      <c r="DB11" s="576"/>
      <c r="DC11" s="576"/>
      <c r="DD11" s="576"/>
      <c r="DE11" s="576"/>
      <c r="DF11" s="576"/>
      <c r="DG11" s="576"/>
      <c r="DH11" s="576"/>
      <c r="DI11" s="576"/>
      <c r="DJ11" s="576"/>
      <c r="DK11" s="576"/>
      <c r="DL11" s="576"/>
      <c r="DM11" s="576"/>
      <c r="DN11" s="576"/>
      <c r="DO11" s="576"/>
      <c r="DP11" s="576"/>
      <c r="DQ11" s="576"/>
      <c r="DR11" s="576"/>
      <c r="DS11" s="576"/>
      <c r="DT11" s="576"/>
      <c r="DU11" s="576"/>
      <c r="DV11" s="576"/>
      <c r="DW11" s="576"/>
      <c r="DX11" s="576"/>
      <c r="DY11" s="576"/>
      <c r="DZ11" s="576"/>
      <c r="EA11" s="576"/>
      <c r="EB11" s="576"/>
      <c r="EC11" s="576"/>
      <c r="ED11" s="576"/>
      <c r="EE11" s="576"/>
      <c r="EF11" s="576"/>
      <c r="EG11" s="576"/>
      <c r="EH11" s="576"/>
      <c r="EI11" s="576"/>
      <c r="EJ11" s="576"/>
      <c r="EK11" s="576"/>
      <c r="EL11" s="576"/>
      <c r="EM11" s="576"/>
      <c r="EN11" s="576"/>
      <c r="EO11" s="576"/>
      <c r="EP11" s="576"/>
      <c r="EQ11" s="576"/>
      <c r="ER11" s="576"/>
      <c r="ES11" s="576"/>
      <c r="ET11" s="576"/>
      <c r="EU11" s="576"/>
      <c r="EV11" s="576"/>
      <c r="EW11" s="576"/>
      <c r="EX11" s="576"/>
      <c r="EY11" s="576"/>
      <c r="EZ11" s="576"/>
      <c r="FA11" s="576"/>
      <c r="FB11" s="576"/>
      <c r="FC11" s="576"/>
      <c r="FD11" s="576"/>
      <c r="FE11" s="576"/>
      <c r="FF11" s="576"/>
      <c r="FG11" s="576"/>
      <c r="FH11" s="576"/>
      <c r="FI11" s="576"/>
      <c r="FJ11" s="576"/>
      <c r="FK11" s="576"/>
      <c r="FL11" s="576"/>
      <c r="FM11" s="576"/>
      <c r="FN11" s="576"/>
      <c r="FO11" s="576"/>
      <c r="FP11" s="576"/>
      <c r="FQ11" s="576"/>
      <c r="FR11" s="576"/>
      <c r="FS11" s="576"/>
      <c r="FT11" s="576"/>
      <c r="FU11" s="576"/>
      <c r="FV11" s="576"/>
      <c r="FW11" s="576"/>
      <c r="FX11" s="576"/>
      <c r="FY11" s="576"/>
      <c r="FZ11" s="576"/>
      <c r="GA11" s="576"/>
      <c r="GB11" s="576"/>
      <c r="GC11" s="576"/>
      <c r="GD11" s="576"/>
      <c r="GE11" s="576"/>
      <c r="GF11" s="576"/>
      <c r="GG11" s="576"/>
      <c r="GH11" s="576"/>
      <c r="GI11" s="576"/>
      <c r="GJ11" s="576"/>
      <c r="GK11" s="576"/>
      <c r="GL11" s="576"/>
      <c r="GM11" s="576"/>
      <c r="GN11" s="576"/>
      <c r="GO11" s="576"/>
      <c r="GP11" s="576"/>
      <c r="GQ11" s="576"/>
      <c r="GR11" s="576"/>
      <c r="GS11" s="576"/>
      <c r="GT11" s="576"/>
      <c r="GU11" s="576"/>
      <c r="GV11" s="576"/>
      <c r="GW11" s="576"/>
      <c r="GX11" s="576"/>
      <c r="GY11" s="576"/>
      <c r="GZ11" s="576"/>
      <c r="HA11" s="576"/>
      <c r="HB11" s="576"/>
      <c r="HC11" s="576"/>
      <c r="HD11" s="576"/>
      <c r="HE11" s="576"/>
      <c r="HF11" s="576"/>
      <c r="HG11" s="576"/>
      <c r="HH11" s="576"/>
      <c r="HI11" s="576"/>
      <c r="HJ11" s="576"/>
      <c r="HK11" s="576"/>
      <c r="HL11" s="576"/>
      <c r="HM11" s="576"/>
      <c r="HN11" s="576"/>
      <c r="HO11" s="576"/>
      <c r="HP11" s="576"/>
      <c r="HQ11" s="576"/>
      <c r="HR11" s="576"/>
      <c r="HS11" s="576"/>
      <c r="HT11" s="576"/>
      <c r="HU11" s="576"/>
      <c r="HV11" s="576"/>
      <c r="HW11" s="576"/>
      <c r="HX11" s="576"/>
      <c r="HY11" s="576"/>
      <c r="HZ11" s="576"/>
      <c r="IA11" s="576"/>
      <c r="IB11" s="576"/>
      <c r="IC11" s="576"/>
      <c r="ID11" s="576"/>
      <c r="IE11" s="576"/>
      <c r="IF11" s="576"/>
      <c r="IG11" s="576"/>
      <c r="IH11" s="576"/>
    </row>
    <row r="12" spans="1:242" s="604" customFormat="1" x14ac:dyDescent="0.25">
      <c r="A12" s="846" t="s">
        <v>4</v>
      </c>
      <c r="B12" s="587"/>
      <c r="C12" s="627"/>
      <c r="D12" s="628"/>
      <c r="E12" s="628"/>
      <c r="F12" s="746"/>
      <c r="G12" s="597"/>
      <c r="H12" s="587"/>
      <c r="I12" s="629"/>
      <c r="J12" s="630"/>
      <c r="K12" s="630"/>
      <c r="L12" s="630"/>
      <c r="M12" s="644"/>
      <c r="N12" s="644"/>
      <c r="O12" s="598"/>
      <c r="P12" s="636"/>
      <c r="Q12" s="632">
        <f t="shared" si="0"/>
        <v>0</v>
      </c>
      <c r="R12" s="633">
        <f t="shared" si="1"/>
        <v>0</v>
      </c>
      <c r="S12" s="608"/>
      <c r="T12" s="608"/>
      <c r="U12" s="608"/>
      <c r="V12" s="635"/>
      <c r="W12" s="576"/>
      <c r="X12" s="602"/>
      <c r="Y12" s="602"/>
      <c r="Z12" s="602"/>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6"/>
      <c r="AY12" s="576"/>
      <c r="AZ12" s="576"/>
      <c r="BA12" s="576"/>
      <c r="BB12" s="576"/>
      <c r="BC12" s="576"/>
      <c r="BD12" s="576"/>
      <c r="BE12" s="576"/>
      <c r="BF12" s="576"/>
      <c r="BG12" s="576"/>
      <c r="BH12" s="576"/>
      <c r="BI12" s="576"/>
      <c r="BJ12" s="576"/>
      <c r="BK12" s="576"/>
      <c r="BL12" s="576"/>
      <c r="BM12" s="576"/>
      <c r="BN12" s="576"/>
      <c r="BO12" s="576"/>
      <c r="BP12" s="576"/>
      <c r="BQ12" s="576"/>
      <c r="BR12" s="576"/>
      <c r="BS12" s="576"/>
      <c r="BT12" s="576"/>
      <c r="BU12" s="576"/>
      <c r="BV12" s="576"/>
      <c r="BW12" s="576"/>
      <c r="BX12" s="576"/>
      <c r="BY12" s="576"/>
      <c r="BZ12" s="576"/>
      <c r="CA12" s="576"/>
      <c r="CB12" s="576"/>
      <c r="CC12" s="576"/>
      <c r="CD12" s="576"/>
      <c r="CE12" s="576"/>
      <c r="CF12" s="576"/>
      <c r="CG12" s="576"/>
      <c r="CH12" s="576"/>
      <c r="CI12" s="576"/>
      <c r="CJ12" s="576"/>
      <c r="CK12" s="576"/>
      <c r="CL12" s="576"/>
      <c r="CM12" s="576"/>
      <c r="CN12" s="576"/>
      <c r="CO12" s="576"/>
      <c r="CP12" s="576"/>
      <c r="CQ12" s="576"/>
      <c r="CR12" s="576"/>
      <c r="CS12" s="576"/>
      <c r="CT12" s="576"/>
      <c r="CU12" s="576"/>
      <c r="CV12" s="576"/>
      <c r="CW12" s="576"/>
      <c r="CX12" s="576"/>
      <c r="CY12" s="576"/>
      <c r="CZ12" s="576"/>
      <c r="DA12" s="576"/>
      <c r="DB12" s="576"/>
      <c r="DC12" s="576"/>
      <c r="DD12" s="576"/>
      <c r="DE12" s="576"/>
      <c r="DF12" s="576"/>
      <c r="DG12" s="576"/>
      <c r="DH12" s="576"/>
      <c r="DI12" s="576"/>
      <c r="DJ12" s="576"/>
      <c r="DK12" s="576"/>
      <c r="DL12" s="576"/>
      <c r="DM12" s="576"/>
      <c r="DN12" s="576"/>
      <c r="DO12" s="576"/>
      <c r="DP12" s="576"/>
      <c r="DQ12" s="576"/>
      <c r="DR12" s="576"/>
      <c r="DS12" s="576"/>
      <c r="DT12" s="576"/>
      <c r="DU12" s="576"/>
      <c r="DV12" s="576"/>
      <c r="DW12" s="576"/>
      <c r="DX12" s="576"/>
      <c r="DY12" s="576"/>
      <c r="DZ12" s="576"/>
      <c r="EA12" s="576"/>
      <c r="EB12" s="576"/>
      <c r="EC12" s="576"/>
      <c r="ED12" s="576"/>
      <c r="EE12" s="576"/>
      <c r="EF12" s="576"/>
      <c r="EG12" s="576"/>
      <c r="EH12" s="576"/>
      <c r="EI12" s="576"/>
      <c r="EJ12" s="576"/>
      <c r="EK12" s="576"/>
      <c r="EL12" s="576"/>
      <c r="EM12" s="576"/>
      <c r="EN12" s="576"/>
      <c r="EO12" s="576"/>
      <c r="EP12" s="576"/>
      <c r="EQ12" s="576"/>
      <c r="ER12" s="576"/>
      <c r="ES12" s="576"/>
      <c r="ET12" s="576"/>
      <c r="EU12" s="576"/>
      <c r="EV12" s="576"/>
      <c r="EW12" s="576"/>
      <c r="EX12" s="576"/>
      <c r="EY12" s="576"/>
      <c r="EZ12" s="576"/>
      <c r="FA12" s="576"/>
      <c r="FB12" s="576"/>
      <c r="FC12" s="576"/>
      <c r="FD12" s="576"/>
      <c r="FE12" s="576"/>
      <c r="FF12" s="576"/>
      <c r="FG12" s="576"/>
      <c r="FH12" s="576"/>
      <c r="FI12" s="576"/>
      <c r="FJ12" s="576"/>
      <c r="FK12" s="576"/>
      <c r="FL12" s="576"/>
      <c r="FM12" s="576"/>
      <c r="FN12" s="576"/>
      <c r="FO12" s="576"/>
      <c r="FP12" s="576"/>
      <c r="FQ12" s="576"/>
      <c r="FR12" s="576"/>
      <c r="FS12" s="576"/>
      <c r="FT12" s="576"/>
      <c r="FU12" s="576"/>
      <c r="FV12" s="576"/>
      <c r="FW12" s="576"/>
      <c r="FX12" s="576"/>
      <c r="FY12" s="576"/>
      <c r="FZ12" s="576"/>
      <c r="GA12" s="576"/>
      <c r="GB12" s="576"/>
      <c r="GC12" s="576"/>
      <c r="GD12" s="576"/>
      <c r="GE12" s="576"/>
      <c r="GF12" s="576"/>
      <c r="GG12" s="576"/>
      <c r="GH12" s="576"/>
      <c r="GI12" s="576"/>
      <c r="GJ12" s="576"/>
      <c r="GK12" s="576"/>
      <c r="GL12" s="576"/>
      <c r="GM12" s="576"/>
      <c r="GN12" s="576"/>
      <c r="GO12" s="576"/>
      <c r="GP12" s="576"/>
      <c r="GQ12" s="576"/>
      <c r="GR12" s="576"/>
      <c r="GS12" s="576"/>
      <c r="GT12" s="576"/>
      <c r="GU12" s="576"/>
      <c r="GV12" s="576"/>
      <c r="GW12" s="576"/>
      <c r="GX12" s="576"/>
      <c r="GY12" s="576"/>
      <c r="GZ12" s="576"/>
      <c r="HA12" s="576"/>
      <c r="HB12" s="576"/>
      <c r="HC12" s="576"/>
      <c r="HD12" s="576"/>
      <c r="HE12" s="576"/>
      <c r="HF12" s="576"/>
      <c r="HG12" s="576"/>
      <c r="HH12" s="576"/>
      <c r="HI12" s="576"/>
      <c r="HJ12" s="576"/>
      <c r="HK12" s="576"/>
      <c r="HL12" s="576"/>
      <c r="HM12" s="576"/>
      <c r="HN12" s="576"/>
      <c r="HO12" s="576"/>
      <c r="HP12" s="576"/>
      <c r="HQ12" s="576"/>
      <c r="HR12" s="576"/>
      <c r="HS12" s="576"/>
      <c r="HT12" s="576"/>
      <c r="HU12" s="576"/>
      <c r="HV12" s="576"/>
      <c r="HW12" s="576"/>
      <c r="HX12" s="576"/>
      <c r="HY12" s="576"/>
      <c r="HZ12" s="576"/>
      <c r="IA12" s="576"/>
      <c r="IB12" s="576"/>
      <c r="IC12" s="576"/>
      <c r="ID12" s="576"/>
      <c r="IE12" s="576"/>
      <c r="IF12" s="576"/>
      <c r="IG12" s="576"/>
      <c r="IH12" s="576"/>
    </row>
    <row r="13" spans="1:242" s="604" customFormat="1" x14ac:dyDescent="0.25">
      <c r="A13" s="846" t="s">
        <v>62</v>
      </c>
      <c r="B13" s="587"/>
      <c r="C13" s="627"/>
      <c r="D13" s="628"/>
      <c r="E13" s="628"/>
      <c r="F13" s="746"/>
      <c r="G13" s="597"/>
      <c r="H13" s="587"/>
      <c r="I13" s="629"/>
      <c r="J13" s="630"/>
      <c r="K13" s="630"/>
      <c r="L13" s="630"/>
      <c r="M13" s="644"/>
      <c r="N13" s="644"/>
      <c r="O13" s="598"/>
      <c r="P13" s="636"/>
      <c r="Q13" s="632">
        <f t="shared" si="0"/>
        <v>0</v>
      </c>
      <c r="R13" s="633">
        <f t="shared" si="1"/>
        <v>0</v>
      </c>
      <c r="S13" s="608"/>
      <c r="T13" s="608"/>
      <c r="U13" s="608"/>
      <c r="V13" s="635"/>
      <c r="W13" s="576"/>
      <c r="X13" s="602"/>
      <c r="Y13" s="602"/>
      <c r="Z13" s="602"/>
      <c r="AA13" s="576"/>
      <c r="AB13" s="576"/>
      <c r="AC13" s="576"/>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c r="BC13" s="576"/>
      <c r="BD13" s="576"/>
      <c r="BE13" s="576"/>
      <c r="BF13" s="576"/>
      <c r="BG13" s="576"/>
      <c r="BH13" s="576"/>
      <c r="BI13" s="576"/>
      <c r="BJ13" s="576"/>
      <c r="BK13" s="576"/>
      <c r="BL13" s="576"/>
      <c r="BM13" s="576"/>
      <c r="BN13" s="576"/>
      <c r="BO13" s="576"/>
      <c r="BP13" s="576"/>
      <c r="BQ13" s="576"/>
      <c r="BR13" s="576"/>
      <c r="BS13" s="576"/>
      <c r="BT13" s="576"/>
      <c r="BU13" s="576"/>
      <c r="BV13" s="576"/>
      <c r="BW13" s="576"/>
      <c r="BX13" s="576"/>
      <c r="BY13" s="576"/>
      <c r="BZ13" s="576"/>
      <c r="CA13" s="576"/>
      <c r="CB13" s="576"/>
      <c r="CC13" s="576"/>
      <c r="CD13" s="576"/>
      <c r="CE13" s="576"/>
      <c r="CF13" s="576"/>
      <c r="CG13" s="576"/>
      <c r="CH13" s="576"/>
      <c r="CI13" s="576"/>
      <c r="CJ13" s="576"/>
      <c r="CK13" s="576"/>
      <c r="CL13" s="576"/>
      <c r="CM13" s="576"/>
      <c r="CN13" s="576"/>
      <c r="CO13" s="576"/>
      <c r="CP13" s="576"/>
      <c r="CQ13" s="576"/>
      <c r="CR13" s="576"/>
      <c r="CS13" s="576"/>
      <c r="CT13" s="576"/>
      <c r="CU13" s="576"/>
      <c r="CV13" s="576"/>
      <c r="CW13" s="576"/>
      <c r="CX13" s="576"/>
      <c r="CY13" s="576"/>
      <c r="CZ13" s="576"/>
      <c r="DA13" s="576"/>
      <c r="DB13" s="576"/>
      <c r="DC13" s="576"/>
      <c r="DD13" s="576"/>
      <c r="DE13" s="576"/>
      <c r="DF13" s="576"/>
      <c r="DG13" s="576"/>
      <c r="DH13" s="576"/>
      <c r="DI13" s="576"/>
      <c r="DJ13" s="576"/>
      <c r="DK13" s="576"/>
      <c r="DL13" s="576"/>
      <c r="DM13" s="576"/>
      <c r="DN13" s="576"/>
      <c r="DO13" s="576"/>
      <c r="DP13" s="576"/>
      <c r="DQ13" s="576"/>
      <c r="DR13" s="576"/>
      <c r="DS13" s="576"/>
      <c r="DT13" s="576"/>
      <c r="DU13" s="576"/>
      <c r="DV13" s="576"/>
      <c r="DW13" s="576"/>
      <c r="DX13" s="576"/>
      <c r="DY13" s="576"/>
      <c r="DZ13" s="576"/>
      <c r="EA13" s="576"/>
      <c r="EB13" s="576"/>
      <c r="EC13" s="576"/>
      <c r="ED13" s="576"/>
      <c r="EE13" s="576"/>
      <c r="EF13" s="576"/>
      <c r="EG13" s="576"/>
      <c r="EH13" s="576"/>
      <c r="EI13" s="576"/>
      <c r="EJ13" s="576"/>
      <c r="EK13" s="576"/>
      <c r="EL13" s="576"/>
      <c r="EM13" s="576"/>
      <c r="EN13" s="576"/>
      <c r="EO13" s="576"/>
      <c r="EP13" s="576"/>
      <c r="EQ13" s="576"/>
      <c r="ER13" s="576"/>
      <c r="ES13" s="576"/>
      <c r="ET13" s="576"/>
      <c r="EU13" s="576"/>
      <c r="EV13" s="576"/>
      <c r="EW13" s="576"/>
      <c r="EX13" s="576"/>
      <c r="EY13" s="576"/>
      <c r="EZ13" s="576"/>
      <c r="FA13" s="576"/>
      <c r="FB13" s="576"/>
      <c r="FC13" s="576"/>
      <c r="FD13" s="576"/>
      <c r="FE13" s="576"/>
      <c r="FF13" s="576"/>
      <c r="FG13" s="576"/>
      <c r="FH13" s="576"/>
      <c r="FI13" s="576"/>
      <c r="FJ13" s="576"/>
      <c r="FK13" s="576"/>
      <c r="FL13" s="576"/>
      <c r="FM13" s="576"/>
      <c r="FN13" s="576"/>
      <c r="FO13" s="576"/>
      <c r="FP13" s="576"/>
      <c r="FQ13" s="576"/>
      <c r="FR13" s="576"/>
      <c r="FS13" s="576"/>
      <c r="FT13" s="576"/>
      <c r="FU13" s="576"/>
      <c r="FV13" s="576"/>
      <c r="FW13" s="576"/>
      <c r="FX13" s="576"/>
      <c r="FY13" s="576"/>
      <c r="FZ13" s="576"/>
      <c r="GA13" s="576"/>
      <c r="GB13" s="576"/>
      <c r="GC13" s="576"/>
      <c r="GD13" s="576"/>
      <c r="GE13" s="576"/>
      <c r="GF13" s="576"/>
      <c r="GG13" s="576"/>
      <c r="GH13" s="576"/>
      <c r="GI13" s="576"/>
      <c r="GJ13" s="576"/>
      <c r="GK13" s="576"/>
      <c r="GL13" s="576"/>
      <c r="GM13" s="576"/>
      <c r="GN13" s="576"/>
      <c r="GO13" s="576"/>
      <c r="GP13" s="576"/>
      <c r="GQ13" s="576"/>
      <c r="GR13" s="576"/>
      <c r="GS13" s="576"/>
      <c r="GT13" s="576"/>
      <c r="GU13" s="576"/>
      <c r="GV13" s="576"/>
      <c r="GW13" s="576"/>
      <c r="GX13" s="576"/>
      <c r="GY13" s="576"/>
      <c r="GZ13" s="576"/>
      <c r="HA13" s="576"/>
      <c r="HB13" s="576"/>
      <c r="HC13" s="576"/>
      <c r="HD13" s="576"/>
      <c r="HE13" s="576"/>
      <c r="HF13" s="576"/>
      <c r="HG13" s="576"/>
      <c r="HH13" s="576"/>
      <c r="HI13" s="576"/>
      <c r="HJ13" s="576"/>
      <c r="HK13" s="576"/>
      <c r="HL13" s="576"/>
      <c r="HM13" s="576"/>
      <c r="HN13" s="576"/>
      <c r="HO13" s="576"/>
      <c r="HP13" s="576"/>
      <c r="HQ13" s="576"/>
      <c r="HR13" s="576"/>
      <c r="HS13" s="576"/>
      <c r="HT13" s="576"/>
      <c r="HU13" s="576"/>
      <c r="HV13" s="576"/>
      <c r="HW13" s="576"/>
      <c r="HX13" s="576"/>
      <c r="HY13" s="576"/>
      <c r="HZ13" s="576"/>
      <c r="IA13" s="576"/>
      <c r="IB13" s="576"/>
      <c r="IC13" s="576"/>
      <c r="ID13" s="576"/>
      <c r="IE13" s="576"/>
      <c r="IF13" s="576"/>
      <c r="IG13" s="576"/>
      <c r="IH13" s="576"/>
    </row>
    <row r="14" spans="1:242" s="604" customFormat="1" x14ac:dyDescent="0.25">
      <c r="A14" s="847" t="s">
        <v>5</v>
      </c>
      <c r="B14" s="587"/>
      <c r="C14" s="627"/>
      <c r="D14" s="628"/>
      <c r="E14" s="628"/>
      <c r="F14" s="746"/>
      <c r="G14" s="597"/>
      <c r="H14" s="587"/>
      <c r="I14" s="629"/>
      <c r="J14" s="630"/>
      <c r="K14" s="630"/>
      <c r="L14" s="630"/>
      <c r="M14" s="644"/>
      <c r="N14" s="644"/>
      <c r="O14" s="598"/>
      <c r="P14" s="637"/>
      <c r="Q14" s="632">
        <f t="shared" si="0"/>
        <v>0</v>
      </c>
      <c r="R14" s="633">
        <f t="shared" si="1"/>
        <v>0</v>
      </c>
      <c r="S14" s="608"/>
      <c r="T14" s="608"/>
      <c r="U14" s="608"/>
      <c r="V14" s="635"/>
      <c r="W14" s="576"/>
      <c r="X14" s="602"/>
      <c r="Y14" s="602"/>
      <c r="Z14" s="602"/>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R14" s="576"/>
      <c r="BS14" s="576"/>
      <c r="BT14" s="576"/>
      <c r="BU14" s="576"/>
      <c r="BV14" s="576"/>
      <c r="BW14" s="576"/>
      <c r="BX14" s="576"/>
      <c r="BY14" s="576"/>
      <c r="BZ14" s="576"/>
      <c r="CA14" s="576"/>
      <c r="CB14" s="576"/>
      <c r="CC14" s="576"/>
      <c r="CD14" s="576"/>
      <c r="CE14" s="576"/>
      <c r="CF14" s="576"/>
      <c r="CG14" s="576"/>
      <c r="CH14" s="576"/>
      <c r="CI14" s="576"/>
      <c r="CJ14" s="576"/>
      <c r="CK14" s="576"/>
      <c r="CL14" s="576"/>
      <c r="CM14" s="576"/>
      <c r="CN14" s="576"/>
      <c r="CO14" s="576"/>
      <c r="CP14" s="576"/>
      <c r="CQ14" s="576"/>
      <c r="CR14" s="576"/>
      <c r="CS14" s="576"/>
      <c r="CT14" s="576"/>
      <c r="CU14" s="576"/>
      <c r="CV14" s="576"/>
      <c r="CW14" s="576"/>
      <c r="CX14" s="576"/>
      <c r="CY14" s="576"/>
      <c r="CZ14" s="576"/>
      <c r="DA14" s="576"/>
      <c r="DB14" s="576"/>
      <c r="DC14" s="576"/>
      <c r="DD14" s="576"/>
      <c r="DE14" s="576"/>
      <c r="DF14" s="576"/>
      <c r="DG14" s="576"/>
      <c r="DH14" s="576"/>
      <c r="DI14" s="576"/>
      <c r="DJ14" s="576"/>
      <c r="DK14" s="576"/>
      <c r="DL14" s="576"/>
      <c r="DM14" s="576"/>
      <c r="DN14" s="576"/>
      <c r="DO14" s="576"/>
      <c r="DP14" s="576"/>
      <c r="DQ14" s="576"/>
      <c r="DR14" s="576"/>
      <c r="DS14" s="576"/>
      <c r="DT14" s="576"/>
      <c r="DU14" s="576"/>
      <c r="DV14" s="576"/>
      <c r="DW14" s="576"/>
      <c r="DX14" s="576"/>
      <c r="DY14" s="576"/>
      <c r="DZ14" s="576"/>
      <c r="EA14" s="576"/>
      <c r="EB14" s="576"/>
      <c r="EC14" s="576"/>
      <c r="ED14" s="576"/>
      <c r="EE14" s="576"/>
      <c r="EF14" s="576"/>
      <c r="EG14" s="576"/>
      <c r="EH14" s="576"/>
      <c r="EI14" s="576"/>
      <c r="EJ14" s="576"/>
      <c r="EK14" s="576"/>
      <c r="EL14" s="576"/>
      <c r="EM14" s="576"/>
      <c r="EN14" s="576"/>
      <c r="EO14" s="576"/>
      <c r="EP14" s="576"/>
      <c r="EQ14" s="576"/>
      <c r="ER14" s="576"/>
      <c r="ES14" s="576"/>
      <c r="ET14" s="576"/>
      <c r="EU14" s="576"/>
      <c r="EV14" s="576"/>
      <c r="EW14" s="576"/>
      <c r="EX14" s="576"/>
      <c r="EY14" s="576"/>
      <c r="EZ14" s="576"/>
      <c r="FA14" s="576"/>
      <c r="FB14" s="576"/>
      <c r="FC14" s="576"/>
      <c r="FD14" s="576"/>
      <c r="FE14" s="576"/>
      <c r="FF14" s="576"/>
      <c r="FG14" s="576"/>
      <c r="FH14" s="576"/>
      <c r="FI14" s="576"/>
      <c r="FJ14" s="576"/>
      <c r="FK14" s="576"/>
      <c r="FL14" s="576"/>
      <c r="FM14" s="576"/>
      <c r="FN14" s="576"/>
      <c r="FO14" s="576"/>
      <c r="FP14" s="576"/>
      <c r="FQ14" s="576"/>
      <c r="FR14" s="576"/>
      <c r="FS14" s="576"/>
      <c r="FT14" s="576"/>
      <c r="FU14" s="576"/>
      <c r="FV14" s="576"/>
      <c r="FW14" s="576"/>
      <c r="FX14" s="576"/>
      <c r="FY14" s="576"/>
      <c r="FZ14" s="576"/>
      <c r="GA14" s="576"/>
      <c r="GB14" s="576"/>
      <c r="GC14" s="576"/>
      <c r="GD14" s="576"/>
      <c r="GE14" s="576"/>
      <c r="GF14" s="576"/>
      <c r="GG14" s="576"/>
      <c r="GH14" s="576"/>
      <c r="GI14" s="576"/>
      <c r="GJ14" s="576"/>
      <c r="GK14" s="576"/>
      <c r="GL14" s="576"/>
      <c r="GM14" s="576"/>
      <c r="GN14" s="576"/>
      <c r="GO14" s="576"/>
      <c r="GP14" s="576"/>
      <c r="GQ14" s="576"/>
      <c r="GR14" s="576"/>
      <c r="GS14" s="576"/>
      <c r="GT14" s="576"/>
      <c r="GU14" s="576"/>
      <c r="GV14" s="576"/>
      <c r="GW14" s="576"/>
      <c r="GX14" s="576"/>
      <c r="GY14" s="576"/>
      <c r="GZ14" s="576"/>
      <c r="HA14" s="576"/>
      <c r="HB14" s="576"/>
      <c r="HC14" s="576"/>
      <c r="HD14" s="576"/>
      <c r="HE14" s="576"/>
      <c r="HF14" s="576"/>
      <c r="HG14" s="576"/>
      <c r="HH14" s="576"/>
      <c r="HI14" s="576"/>
      <c r="HJ14" s="576"/>
      <c r="HK14" s="576"/>
      <c r="HL14" s="576"/>
      <c r="HM14" s="576"/>
      <c r="HN14" s="576"/>
      <c r="HO14" s="576"/>
      <c r="HP14" s="576"/>
      <c r="HQ14" s="576"/>
      <c r="HR14" s="576"/>
      <c r="HS14" s="576"/>
      <c r="HT14" s="576"/>
      <c r="HU14" s="576"/>
      <c r="HV14" s="576"/>
      <c r="HW14" s="576"/>
      <c r="HX14" s="576"/>
      <c r="HY14" s="576"/>
      <c r="HZ14" s="576"/>
      <c r="IA14" s="576"/>
      <c r="IB14" s="576"/>
      <c r="IC14" s="576"/>
      <c r="ID14" s="576"/>
      <c r="IE14" s="576"/>
      <c r="IF14" s="576"/>
      <c r="IG14" s="576"/>
      <c r="IH14" s="576"/>
    </row>
    <row r="15" spans="1:242" s="604" customFormat="1" x14ac:dyDescent="0.25">
      <c r="A15" s="847" t="s">
        <v>63</v>
      </c>
      <c r="B15" s="587"/>
      <c r="C15" s="627"/>
      <c r="D15" s="628"/>
      <c r="E15" s="628"/>
      <c r="F15" s="746"/>
      <c r="G15" s="597"/>
      <c r="H15" s="587"/>
      <c r="I15" s="629"/>
      <c r="J15" s="630"/>
      <c r="K15" s="630"/>
      <c r="L15" s="630"/>
      <c r="M15" s="644"/>
      <c r="N15" s="644"/>
      <c r="O15" s="598"/>
      <c r="P15" s="637"/>
      <c r="Q15" s="632">
        <f t="shared" si="0"/>
        <v>0</v>
      </c>
      <c r="R15" s="633">
        <f t="shared" si="1"/>
        <v>0</v>
      </c>
      <c r="S15" s="608"/>
      <c r="T15" s="608"/>
      <c r="U15" s="608"/>
      <c r="V15" s="635"/>
      <c r="W15" s="576"/>
      <c r="X15" s="602"/>
      <c r="Y15" s="602"/>
      <c r="Z15" s="602"/>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6"/>
      <c r="BQ15" s="576"/>
      <c r="BR15" s="576"/>
      <c r="BS15" s="576"/>
      <c r="BT15" s="576"/>
      <c r="BU15" s="576"/>
      <c r="BV15" s="576"/>
      <c r="BW15" s="576"/>
      <c r="BX15" s="576"/>
      <c r="BY15" s="576"/>
      <c r="BZ15" s="576"/>
      <c r="CA15" s="576"/>
      <c r="CB15" s="576"/>
      <c r="CC15" s="576"/>
      <c r="CD15" s="576"/>
      <c r="CE15" s="576"/>
      <c r="CF15" s="576"/>
      <c r="CG15" s="576"/>
      <c r="CH15" s="576"/>
      <c r="CI15" s="576"/>
      <c r="CJ15" s="576"/>
      <c r="CK15" s="576"/>
      <c r="CL15" s="576"/>
      <c r="CM15" s="576"/>
      <c r="CN15" s="576"/>
      <c r="CO15" s="576"/>
      <c r="CP15" s="576"/>
      <c r="CQ15" s="576"/>
      <c r="CR15" s="576"/>
      <c r="CS15" s="576"/>
      <c r="CT15" s="576"/>
      <c r="CU15" s="576"/>
      <c r="CV15" s="576"/>
      <c r="CW15" s="576"/>
      <c r="CX15" s="576"/>
      <c r="CY15" s="576"/>
      <c r="CZ15" s="576"/>
      <c r="DA15" s="576"/>
      <c r="DB15" s="576"/>
      <c r="DC15" s="576"/>
      <c r="DD15" s="576"/>
      <c r="DE15" s="576"/>
      <c r="DF15" s="576"/>
      <c r="DG15" s="576"/>
      <c r="DH15" s="576"/>
      <c r="DI15" s="576"/>
      <c r="DJ15" s="576"/>
      <c r="DK15" s="576"/>
      <c r="DL15" s="576"/>
      <c r="DM15" s="576"/>
      <c r="DN15" s="576"/>
      <c r="DO15" s="576"/>
      <c r="DP15" s="576"/>
      <c r="DQ15" s="576"/>
      <c r="DR15" s="576"/>
      <c r="DS15" s="576"/>
      <c r="DT15" s="576"/>
      <c r="DU15" s="576"/>
      <c r="DV15" s="576"/>
      <c r="DW15" s="576"/>
      <c r="DX15" s="576"/>
      <c r="DY15" s="576"/>
      <c r="DZ15" s="576"/>
      <c r="EA15" s="576"/>
      <c r="EB15" s="576"/>
      <c r="EC15" s="576"/>
      <c r="ED15" s="576"/>
      <c r="EE15" s="576"/>
      <c r="EF15" s="576"/>
      <c r="EG15" s="576"/>
      <c r="EH15" s="576"/>
      <c r="EI15" s="576"/>
      <c r="EJ15" s="576"/>
      <c r="EK15" s="576"/>
      <c r="EL15" s="576"/>
      <c r="EM15" s="576"/>
      <c r="EN15" s="576"/>
      <c r="EO15" s="576"/>
      <c r="EP15" s="576"/>
      <c r="EQ15" s="576"/>
      <c r="ER15" s="576"/>
      <c r="ES15" s="576"/>
      <c r="ET15" s="576"/>
      <c r="EU15" s="576"/>
      <c r="EV15" s="576"/>
      <c r="EW15" s="576"/>
      <c r="EX15" s="576"/>
      <c r="EY15" s="576"/>
      <c r="EZ15" s="576"/>
      <c r="FA15" s="576"/>
      <c r="FB15" s="576"/>
      <c r="FC15" s="576"/>
      <c r="FD15" s="576"/>
      <c r="FE15" s="576"/>
      <c r="FF15" s="576"/>
      <c r="FG15" s="576"/>
      <c r="FH15" s="576"/>
      <c r="FI15" s="576"/>
      <c r="FJ15" s="576"/>
      <c r="FK15" s="576"/>
      <c r="FL15" s="576"/>
      <c r="FM15" s="576"/>
      <c r="FN15" s="576"/>
      <c r="FO15" s="576"/>
      <c r="FP15" s="576"/>
      <c r="FQ15" s="576"/>
      <c r="FR15" s="576"/>
      <c r="FS15" s="576"/>
      <c r="FT15" s="576"/>
      <c r="FU15" s="576"/>
      <c r="FV15" s="576"/>
      <c r="FW15" s="576"/>
      <c r="FX15" s="576"/>
      <c r="FY15" s="576"/>
      <c r="FZ15" s="576"/>
      <c r="GA15" s="576"/>
      <c r="GB15" s="576"/>
      <c r="GC15" s="576"/>
      <c r="GD15" s="576"/>
      <c r="GE15" s="576"/>
      <c r="GF15" s="576"/>
      <c r="GG15" s="576"/>
      <c r="GH15" s="576"/>
      <c r="GI15" s="576"/>
      <c r="GJ15" s="576"/>
      <c r="GK15" s="576"/>
      <c r="GL15" s="576"/>
      <c r="GM15" s="576"/>
      <c r="GN15" s="576"/>
      <c r="GO15" s="576"/>
      <c r="GP15" s="576"/>
      <c r="GQ15" s="576"/>
      <c r="GR15" s="576"/>
      <c r="GS15" s="576"/>
      <c r="GT15" s="576"/>
      <c r="GU15" s="576"/>
      <c r="GV15" s="576"/>
      <c r="GW15" s="576"/>
      <c r="GX15" s="576"/>
      <c r="GY15" s="576"/>
      <c r="GZ15" s="576"/>
      <c r="HA15" s="576"/>
      <c r="HB15" s="576"/>
      <c r="HC15" s="576"/>
      <c r="HD15" s="576"/>
      <c r="HE15" s="576"/>
      <c r="HF15" s="576"/>
      <c r="HG15" s="576"/>
      <c r="HH15" s="576"/>
      <c r="HI15" s="576"/>
      <c r="HJ15" s="576"/>
      <c r="HK15" s="576"/>
      <c r="HL15" s="576"/>
      <c r="HM15" s="576"/>
      <c r="HN15" s="576"/>
      <c r="HO15" s="576"/>
      <c r="HP15" s="576"/>
      <c r="HQ15" s="576"/>
      <c r="HR15" s="576"/>
      <c r="HS15" s="576"/>
      <c r="HT15" s="576"/>
      <c r="HU15" s="576"/>
      <c r="HV15" s="576"/>
      <c r="HW15" s="576"/>
      <c r="HX15" s="576"/>
      <c r="HY15" s="576"/>
      <c r="HZ15" s="576"/>
      <c r="IA15" s="576"/>
      <c r="IB15" s="576"/>
      <c r="IC15" s="576"/>
      <c r="ID15" s="576"/>
      <c r="IE15" s="576"/>
      <c r="IF15" s="576"/>
      <c r="IG15" s="576"/>
      <c r="IH15" s="576"/>
    </row>
    <row r="16" spans="1:242" s="604" customFormat="1" x14ac:dyDescent="0.25">
      <c r="A16" s="847" t="s">
        <v>6</v>
      </c>
      <c r="B16" s="587"/>
      <c r="C16" s="627"/>
      <c r="D16" s="628"/>
      <c r="E16" s="628"/>
      <c r="F16" s="746"/>
      <c r="G16" s="597"/>
      <c r="H16" s="587"/>
      <c r="I16" s="629"/>
      <c r="J16" s="630"/>
      <c r="K16" s="630"/>
      <c r="L16" s="630"/>
      <c r="M16" s="644"/>
      <c r="N16" s="644"/>
      <c r="O16" s="598"/>
      <c r="P16" s="637"/>
      <c r="Q16" s="632">
        <f t="shared" si="0"/>
        <v>0</v>
      </c>
      <c r="R16" s="633">
        <f t="shared" si="1"/>
        <v>0</v>
      </c>
      <c r="S16" s="608"/>
      <c r="T16" s="608"/>
      <c r="U16" s="608"/>
      <c r="V16" s="635"/>
      <c r="W16" s="576"/>
      <c r="X16" s="602"/>
      <c r="Y16" s="602"/>
      <c r="Z16" s="602"/>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c r="BF16" s="576"/>
      <c r="BG16" s="576"/>
      <c r="BH16" s="576"/>
      <c r="BI16" s="576"/>
      <c r="BJ16" s="576"/>
      <c r="BK16" s="576"/>
      <c r="BL16" s="576"/>
      <c r="BM16" s="576"/>
      <c r="BN16" s="576"/>
      <c r="BO16" s="576"/>
      <c r="BP16" s="576"/>
      <c r="BQ16" s="576"/>
      <c r="BR16" s="576"/>
      <c r="BS16" s="576"/>
      <c r="BT16" s="576"/>
      <c r="BU16" s="576"/>
      <c r="BV16" s="576"/>
      <c r="BW16" s="576"/>
      <c r="BX16" s="576"/>
      <c r="BY16" s="576"/>
      <c r="BZ16" s="576"/>
      <c r="CA16" s="576"/>
      <c r="CB16" s="576"/>
      <c r="CC16" s="576"/>
      <c r="CD16" s="576"/>
      <c r="CE16" s="576"/>
      <c r="CF16" s="576"/>
      <c r="CG16" s="576"/>
      <c r="CH16" s="576"/>
      <c r="CI16" s="576"/>
      <c r="CJ16" s="576"/>
      <c r="CK16" s="576"/>
      <c r="CL16" s="576"/>
      <c r="CM16" s="576"/>
      <c r="CN16" s="576"/>
      <c r="CO16" s="576"/>
      <c r="CP16" s="576"/>
      <c r="CQ16" s="576"/>
      <c r="CR16" s="576"/>
      <c r="CS16" s="576"/>
      <c r="CT16" s="576"/>
      <c r="CU16" s="576"/>
      <c r="CV16" s="576"/>
      <c r="CW16" s="576"/>
      <c r="CX16" s="576"/>
      <c r="CY16" s="576"/>
      <c r="CZ16" s="576"/>
      <c r="DA16" s="576"/>
      <c r="DB16" s="576"/>
      <c r="DC16" s="576"/>
      <c r="DD16" s="576"/>
      <c r="DE16" s="576"/>
      <c r="DF16" s="576"/>
      <c r="DG16" s="576"/>
      <c r="DH16" s="576"/>
      <c r="DI16" s="576"/>
      <c r="DJ16" s="576"/>
      <c r="DK16" s="576"/>
      <c r="DL16" s="576"/>
      <c r="DM16" s="576"/>
      <c r="DN16" s="576"/>
      <c r="DO16" s="576"/>
      <c r="DP16" s="576"/>
      <c r="DQ16" s="576"/>
      <c r="DR16" s="576"/>
      <c r="DS16" s="576"/>
      <c r="DT16" s="576"/>
      <c r="DU16" s="576"/>
      <c r="DV16" s="576"/>
      <c r="DW16" s="576"/>
      <c r="DX16" s="576"/>
      <c r="DY16" s="576"/>
      <c r="DZ16" s="576"/>
      <c r="EA16" s="576"/>
      <c r="EB16" s="576"/>
      <c r="EC16" s="576"/>
      <c r="ED16" s="576"/>
      <c r="EE16" s="576"/>
      <c r="EF16" s="576"/>
      <c r="EG16" s="576"/>
      <c r="EH16" s="576"/>
      <c r="EI16" s="576"/>
      <c r="EJ16" s="576"/>
      <c r="EK16" s="576"/>
      <c r="EL16" s="576"/>
      <c r="EM16" s="576"/>
      <c r="EN16" s="576"/>
      <c r="EO16" s="576"/>
      <c r="EP16" s="576"/>
      <c r="EQ16" s="576"/>
      <c r="ER16" s="576"/>
      <c r="ES16" s="576"/>
      <c r="ET16" s="576"/>
      <c r="EU16" s="576"/>
      <c r="EV16" s="576"/>
      <c r="EW16" s="576"/>
      <c r="EX16" s="576"/>
      <c r="EY16" s="576"/>
      <c r="EZ16" s="576"/>
      <c r="FA16" s="576"/>
      <c r="FB16" s="576"/>
      <c r="FC16" s="576"/>
      <c r="FD16" s="576"/>
      <c r="FE16" s="576"/>
      <c r="FF16" s="576"/>
      <c r="FG16" s="576"/>
      <c r="FH16" s="576"/>
      <c r="FI16" s="576"/>
      <c r="FJ16" s="576"/>
      <c r="FK16" s="576"/>
      <c r="FL16" s="576"/>
      <c r="FM16" s="576"/>
      <c r="FN16" s="576"/>
      <c r="FO16" s="576"/>
      <c r="FP16" s="576"/>
      <c r="FQ16" s="576"/>
      <c r="FR16" s="576"/>
      <c r="FS16" s="576"/>
      <c r="FT16" s="576"/>
      <c r="FU16" s="576"/>
      <c r="FV16" s="576"/>
      <c r="FW16" s="576"/>
      <c r="FX16" s="576"/>
      <c r="FY16" s="576"/>
      <c r="FZ16" s="576"/>
      <c r="GA16" s="576"/>
      <c r="GB16" s="576"/>
      <c r="GC16" s="576"/>
      <c r="GD16" s="576"/>
      <c r="GE16" s="576"/>
      <c r="GF16" s="576"/>
      <c r="GG16" s="576"/>
      <c r="GH16" s="576"/>
      <c r="GI16" s="576"/>
      <c r="GJ16" s="576"/>
      <c r="GK16" s="576"/>
      <c r="GL16" s="576"/>
      <c r="GM16" s="576"/>
      <c r="GN16" s="576"/>
      <c r="GO16" s="576"/>
      <c r="GP16" s="576"/>
      <c r="GQ16" s="576"/>
      <c r="GR16" s="576"/>
      <c r="GS16" s="576"/>
      <c r="GT16" s="576"/>
      <c r="GU16" s="576"/>
      <c r="GV16" s="576"/>
      <c r="GW16" s="576"/>
      <c r="GX16" s="576"/>
      <c r="GY16" s="576"/>
      <c r="GZ16" s="576"/>
      <c r="HA16" s="576"/>
      <c r="HB16" s="576"/>
      <c r="HC16" s="576"/>
      <c r="HD16" s="576"/>
      <c r="HE16" s="576"/>
      <c r="HF16" s="576"/>
      <c r="HG16" s="576"/>
      <c r="HH16" s="576"/>
      <c r="HI16" s="576"/>
      <c r="HJ16" s="576"/>
      <c r="HK16" s="576"/>
      <c r="HL16" s="576"/>
      <c r="HM16" s="576"/>
      <c r="HN16" s="576"/>
      <c r="HO16" s="576"/>
      <c r="HP16" s="576"/>
      <c r="HQ16" s="576"/>
      <c r="HR16" s="576"/>
      <c r="HS16" s="576"/>
      <c r="HT16" s="576"/>
      <c r="HU16" s="576"/>
      <c r="HV16" s="576"/>
      <c r="HW16" s="576"/>
      <c r="HX16" s="576"/>
      <c r="HY16" s="576"/>
      <c r="HZ16" s="576"/>
      <c r="IA16" s="576"/>
      <c r="IB16" s="576"/>
      <c r="IC16" s="576"/>
      <c r="ID16" s="576"/>
      <c r="IE16" s="576"/>
      <c r="IF16" s="576"/>
      <c r="IG16" s="576"/>
      <c r="IH16" s="576"/>
    </row>
    <row r="17" spans="1:242" s="604" customFormat="1" x14ac:dyDescent="0.25">
      <c r="A17" s="848"/>
      <c r="B17" s="587"/>
      <c r="C17" s="638"/>
      <c r="D17" s="639"/>
      <c r="E17" s="640"/>
      <c r="F17" s="925"/>
      <c r="G17" s="597"/>
      <c r="H17" s="587"/>
      <c r="I17" s="586"/>
      <c r="J17" s="587"/>
      <c r="K17" s="587"/>
      <c r="L17" s="587"/>
      <c r="M17" s="644"/>
      <c r="N17" s="644"/>
      <c r="O17" s="598"/>
      <c r="P17" s="590"/>
      <c r="Q17" s="641"/>
      <c r="R17" s="642"/>
      <c r="S17" s="608"/>
      <c r="T17" s="608"/>
      <c r="U17" s="608"/>
      <c r="V17" s="635"/>
      <c r="W17" s="576"/>
      <c r="X17" s="590"/>
      <c r="Y17" s="590"/>
      <c r="Z17" s="590"/>
      <c r="AA17" s="576"/>
      <c r="AB17" s="576"/>
      <c r="AC17" s="576"/>
      <c r="AD17" s="576"/>
      <c r="AE17" s="576"/>
      <c r="AF17" s="576"/>
      <c r="AG17" s="576"/>
      <c r="AH17" s="576"/>
      <c r="AI17" s="576"/>
      <c r="AJ17" s="576"/>
      <c r="AK17" s="576"/>
      <c r="AL17" s="576"/>
      <c r="AM17" s="576"/>
      <c r="AN17" s="576"/>
      <c r="AO17" s="576"/>
      <c r="AP17" s="576"/>
      <c r="AQ17" s="576"/>
      <c r="AR17" s="576"/>
      <c r="AS17" s="576"/>
      <c r="AT17" s="576"/>
      <c r="AU17" s="576"/>
      <c r="AV17" s="576"/>
      <c r="AW17" s="576"/>
      <c r="AX17" s="576"/>
      <c r="AY17" s="576"/>
      <c r="AZ17" s="576"/>
      <c r="BA17" s="576"/>
      <c r="BB17" s="576"/>
      <c r="BC17" s="576"/>
      <c r="BD17" s="576"/>
      <c r="BE17" s="576"/>
      <c r="BF17" s="576"/>
      <c r="BG17" s="576"/>
      <c r="BH17" s="576"/>
      <c r="BI17" s="576"/>
      <c r="BJ17" s="576"/>
      <c r="BK17" s="576"/>
      <c r="BL17" s="576"/>
      <c r="BM17" s="576"/>
      <c r="BN17" s="576"/>
      <c r="BO17" s="576"/>
      <c r="BP17" s="576"/>
      <c r="BQ17" s="576"/>
      <c r="BR17" s="576"/>
      <c r="BS17" s="576"/>
      <c r="BT17" s="576"/>
      <c r="BU17" s="576"/>
      <c r="BV17" s="576"/>
      <c r="BW17" s="576"/>
      <c r="BX17" s="576"/>
      <c r="BY17" s="576"/>
      <c r="BZ17" s="576"/>
      <c r="CA17" s="576"/>
      <c r="CB17" s="576"/>
      <c r="CC17" s="576"/>
      <c r="CD17" s="576"/>
      <c r="CE17" s="576"/>
      <c r="CF17" s="576"/>
      <c r="CG17" s="576"/>
      <c r="CH17" s="576"/>
      <c r="CI17" s="576"/>
      <c r="CJ17" s="576"/>
      <c r="CK17" s="576"/>
      <c r="CL17" s="576"/>
      <c r="CM17" s="576"/>
      <c r="CN17" s="576"/>
      <c r="CO17" s="576"/>
      <c r="CP17" s="576"/>
      <c r="CQ17" s="576"/>
      <c r="CR17" s="576"/>
      <c r="CS17" s="576"/>
      <c r="CT17" s="576"/>
      <c r="CU17" s="576"/>
      <c r="CV17" s="576"/>
      <c r="CW17" s="576"/>
      <c r="CX17" s="576"/>
      <c r="CY17" s="576"/>
      <c r="CZ17" s="576"/>
      <c r="DA17" s="576"/>
      <c r="DB17" s="576"/>
      <c r="DC17" s="576"/>
      <c r="DD17" s="576"/>
      <c r="DE17" s="576"/>
      <c r="DF17" s="576"/>
      <c r="DG17" s="576"/>
      <c r="DH17" s="576"/>
      <c r="DI17" s="576"/>
      <c r="DJ17" s="576"/>
      <c r="DK17" s="576"/>
      <c r="DL17" s="576"/>
      <c r="DM17" s="576"/>
      <c r="DN17" s="576"/>
      <c r="DO17" s="576"/>
      <c r="DP17" s="576"/>
      <c r="DQ17" s="576"/>
      <c r="DR17" s="576"/>
      <c r="DS17" s="576"/>
      <c r="DT17" s="576"/>
      <c r="DU17" s="576"/>
      <c r="DV17" s="576"/>
      <c r="DW17" s="576"/>
      <c r="DX17" s="576"/>
      <c r="DY17" s="576"/>
      <c r="DZ17" s="576"/>
      <c r="EA17" s="576"/>
      <c r="EB17" s="576"/>
      <c r="EC17" s="576"/>
      <c r="ED17" s="576"/>
      <c r="EE17" s="576"/>
      <c r="EF17" s="576"/>
      <c r="EG17" s="576"/>
      <c r="EH17" s="576"/>
      <c r="EI17" s="576"/>
      <c r="EJ17" s="576"/>
      <c r="EK17" s="576"/>
      <c r="EL17" s="576"/>
      <c r="EM17" s="576"/>
      <c r="EN17" s="576"/>
      <c r="EO17" s="576"/>
      <c r="EP17" s="576"/>
      <c r="EQ17" s="576"/>
      <c r="ER17" s="576"/>
      <c r="ES17" s="576"/>
      <c r="ET17" s="576"/>
      <c r="EU17" s="576"/>
      <c r="EV17" s="576"/>
      <c r="EW17" s="576"/>
      <c r="EX17" s="576"/>
      <c r="EY17" s="576"/>
      <c r="EZ17" s="576"/>
      <c r="FA17" s="576"/>
      <c r="FB17" s="576"/>
      <c r="FC17" s="576"/>
      <c r="FD17" s="576"/>
      <c r="FE17" s="576"/>
      <c r="FF17" s="576"/>
      <c r="FG17" s="576"/>
      <c r="FH17" s="576"/>
      <c r="FI17" s="576"/>
      <c r="FJ17" s="576"/>
      <c r="FK17" s="576"/>
      <c r="FL17" s="576"/>
      <c r="FM17" s="576"/>
      <c r="FN17" s="576"/>
      <c r="FO17" s="576"/>
      <c r="FP17" s="576"/>
      <c r="FQ17" s="576"/>
      <c r="FR17" s="576"/>
      <c r="FS17" s="576"/>
      <c r="FT17" s="576"/>
      <c r="FU17" s="576"/>
      <c r="FV17" s="576"/>
      <c r="FW17" s="576"/>
      <c r="FX17" s="576"/>
      <c r="FY17" s="576"/>
      <c r="FZ17" s="576"/>
      <c r="GA17" s="576"/>
      <c r="GB17" s="576"/>
      <c r="GC17" s="576"/>
      <c r="GD17" s="576"/>
      <c r="GE17" s="576"/>
      <c r="GF17" s="576"/>
      <c r="GG17" s="576"/>
      <c r="GH17" s="576"/>
      <c r="GI17" s="576"/>
      <c r="GJ17" s="576"/>
      <c r="GK17" s="576"/>
      <c r="GL17" s="576"/>
      <c r="GM17" s="576"/>
      <c r="GN17" s="576"/>
      <c r="GO17" s="576"/>
      <c r="GP17" s="576"/>
      <c r="GQ17" s="576"/>
      <c r="GR17" s="576"/>
      <c r="GS17" s="576"/>
      <c r="GT17" s="576"/>
      <c r="GU17" s="576"/>
      <c r="GV17" s="576"/>
      <c r="GW17" s="576"/>
      <c r="GX17" s="576"/>
      <c r="GY17" s="576"/>
      <c r="GZ17" s="576"/>
      <c r="HA17" s="576"/>
      <c r="HB17" s="576"/>
      <c r="HC17" s="576"/>
      <c r="HD17" s="576"/>
      <c r="HE17" s="576"/>
      <c r="HF17" s="576"/>
      <c r="HG17" s="576"/>
      <c r="HH17" s="576"/>
      <c r="HI17" s="576"/>
      <c r="HJ17" s="576"/>
      <c r="HK17" s="576"/>
      <c r="HL17" s="576"/>
      <c r="HM17" s="576"/>
      <c r="HN17" s="576"/>
      <c r="HO17" s="576"/>
      <c r="HP17" s="576"/>
      <c r="HQ17" s="576"/>
      <c r="HR17" s="576"/>
      <c r="HS17" s="576"/>
      <c r="HT17" s="576"/>
      <c r="HU17" s="576"/>
      <c r="HV17" s="576"/>
      <c r="HW17" s="576"/>
      <c r="HX17" s="576"/>
      <c r="HY17" s="576"/>
      <c r="HZ17" s="576"/>
      <c r="IA17" s="576"/>
      <c r="IB17" s="576"/>
      <c r="IC17" s="576"/>
      <c r="ID17" s="576"/>
      <c r="IE17" s="576"/>
      <c r="IF17" s="576"/>
      <c r="IG17" s="576"/>
      <c r="IH17" s="576"/>
    </row>
    <row r="18" spans="1:242" s="604" customFormat="1" x14ac:dyDescent="0.25">
      <c r="A18" s="848"/>
      <c r="B18" s="587"/>
      <c r="C18" s="638"/>
      <c r="D18" s="639"/>
      <c r="E18" s="640"/>
      <c r="F18" s="925"/>
      <c r="G18" s="597"/>
      <c r="H18" s="587"/>
      <c r="I18" s="586"/>
      <c r="J18" s="587"/>
      <c r="K18" s="587"/>
      <c r="L18" s="587"/>
      <c r="M18" s="644"/>
      <c r="N18" s="644"/>
      <c r="O18" s="598"/>
      <c r="P18" s="590"/>
      <c r="Q18" s="641"/>
      <c r="R18" s="642"/>
      <c r="S18" s="642"/>
      <c r="T18" s="642"/>
      <c r="U18" s="642"/>
      <c r="V18" s="643"/>
      <c r="W18" s="585"/>
      <c r="X18" s="590"/>
      <c r="Y18" s="590"/>
      <c r="Z18" s="590"/>
      <c r="AA18" s="576"/>
      <c r="AB18" s="576"/>
      <c r="AC18" s="576"/>
      <c r="AD18" s="576"/>
      <c r="AE18" s="576"/>
      <c r="AF18" s="576"/>
      <c r="AG18" s="576"/>
      <c r="AH18" s="576"/>
      <c r="AI18" s="576"/>
      <c r="AJ18" s="576"/>
      <c r="AK18" s="576"/>
      <c r="AL18" s="576"/>
      <c r="AM18" s="576"/>
      <c r="AN18" s="576"/>
      <c r="AO18" s="576"/>
      <c r="AP18" s="576"/>
      <c r="AQ18" s="576"/>
      <c r="AR18" s="576"/>
      <c r="AS18" s="576"/>
      <c r="AT18" s="576"/>
      <c r="AU18" s="576"/>
      <c r="AV18" s="576"/>
      <c r="AW18" s="576"/>
      <c r="AX18" s="576"/>
      <c r="AY18" s="576"/>
      <c r="AZ18" s="576"/>
      <c r="BA18" s="576"/>
      <c r="BB18" s="576"/>
      <c r="BC18" s="576"/>
      <c r="BD18" s="576"/>
      <c r="BE18" s="576"/>
      <c r="BF18" s="576"/>
      <c r="BG18" s="576"/>
      <c r="BH18" s="576"/>
      <c r="BI18" s="576"/>
      <c r="BJ18" s="576"/>
      <c r="BK18" s="576"/>
      <c r="BL18" s="576"/>
      <c r="BM18" s="576"/>
      <c r="BN18" s="576"/>
      <c r="BO18" s="576"/>
      <c r="BP18" s="576"/>
      <c r="BQ18" s="576"/>
      <c r="BR18" s="576"/>
      <c r="BS18" s="576"/>
      <c r="BT18" s="576"/>
      <c r="BU18" s="576"/>
      <c r="BV18" s="576"/>
      <c r="BW18" s="576"/>
      <c r="BX18" s="576"/>
      <c r="BY18" s="576"/>
      <c r="BZ18" s="576"/>
      <c r="CA18" s="576"/>
      <c r="CB18" s="576"/>
      <c r="CC18" s="576"/>
      <c r="CD18" s="576"/>
      <c r="CE18" s="576"/>
      <c r="CF18" s="576"/>
      <c r="CG18" s="576"/>
      <c r="CH18" s="576"/>
      <c r="CI18" s="576"/>
      <c r="CJ18" s="576"/>
      <c r="CK18" s="576"/>
      <c r="CL18" s="576"/>
      <c r="CM18" s="576"/>
      <c r="CN18" s="576"/>
      <c r="CO18" s="576"/>
      <c r="CP18" s="576"/>
      <c r="CQ18" s="576"/>
      <c r="CR18" s="576"/>
      <c r="CS18" s="576"/>
      <c r="CT18" s="576"/>
      <c r="CU18" s="576"/>
      <c r="CV18" s="576"/>
      <c r="CW18" s="576"/>
      <c r="CX18" s="576"/>
      <c r="CY18" s="576"/>
      <c r="CZ18" s="576"/>
      <c r="DA18" s="576"/>
      <c r="DB18" s="576"/>
      <c r="DC18" s="576"/>
      <c r="DD18" s="576"/>
      <c r="DE18" s="576"/>
      <c r="DF18" s="576"/>
      <c r="DG18" s="576"/>
      <c r="DH18" s="576"/>
      <c r="DI18" s="576"/>
      <c r="DJ18" s="576"/>
      <c r="DK18" s="576"/>
      <c r="DL18" s="576"/>
      <c r="DM18" s="576"/>
      <c r="DN18" s="576"/>
      <c r="DO18" s="576"/>
      <c r="DP18" s="576"/>
      <c r="DQ18" s="576"/>
      <c r="DR18" s="576"/>
      <c r="DS18" s="576"/>
      <c r="DT18" s="576"/>
      <c r="DU18" s="576"/>
      <c r="DV18" s="576"/>
      <c r="DW18" s="576"/>
      <c r="DX18" s="576"/>
      <c r="DY18" s="576"/>
      <c r="DZ18" s="576"/>
      <c r="EA18" s="576"/>
      <c r="EB18" s="576"/>
      <c r="EC18" s="576"/>
      <c r="ED18" s="576"/>
      <c r="EE18" s="576"/>
      <c r="EF18" s="576"/>
      <c r="EG18" s="576"/>
      <c r="EH18" s="576"/>
      <c r="EI18" s="576"/>
      <c r="EJ18" s="576"/>
      <c r="EK18" s="576"/>
      <c r="EL18" s="576"/>
      <c r="EM18" s="576"/>
      <c r="EN18" s="576"/>
      <c r="EO18" s="576"/>
      <c r="EP18" s="576"/>
      <c r="EQ18" s="576"/>
      <c r="ER18" s="576"/>
      <c r="ES18" s="576"/>
      <c r="ET18" s="576"/>
      <c r="EU18" s="576"/>
      <c r="EV18" s="576"/>
      <c r="EW18" s="576"/>
      <c r="EX18" s="576"/>
      <c r="EY18" s="576"/>
      <c r="EZ18" s="576"/>
      <c r="FA18" s="576"/>
      <c r="FB18" s="576"/>
      <c r="FC18" s="576"/>
      <c r="FD18" s="576"/>
      <c r="FE18" s="576"/>
      <c r="FF18" s="576"/>
      <c r="FG18" s="576"/>
      <c r="FH18" s="576"/>
      <c r="FI18" s="576"/>
      <c r="FJ18" s="576"/>
      <c r="FK18" s="576"/>
      <c r="FL18" s="576"/>
      <c r="FM18" s="576"/>
      <c r="FN18" s="576"/>
      <c r="FO18" s="576"/>
      <c r="FP18" s="576"/>
      <c r="FQ18" s="576"/>
      <c r="FR18" s="576"/>
      <c r="FS18" s="576"/>
      <c r="FT18" s="576"/>
      <c r="FU18" s="576"/>
      <c r="FV18" s="576"/>
      <c r="FW18" s="576"/>
      <c r="FX18" s="576"/>
      <c r="FY18" s="576"/>
      <c r="FZ18" s="576"/>
      <c r="GA18" s="576"/>
      <c r="GB18" s="576"/>
      <c r="GC18" s="576"/>
      <c r="GD18" s="576"/>
      <c r="GE18" s="576"/>
      <c r="GF18" s="576"/>
      <c r="GG18" s="576"/>
      <c r="GH18" s="576"/>
      <c r="GI18" s="576"/>
      <c r="GJ18" s="576"/>
      <c r="GK18" s="576"/>
      <c r="GL18" s="576"/>
      <c r="GM18" s="576"/>
      <c r="GN18" s="576"/>
      <c r="GO18" s="576"/>
      <c r="GP18" s="576"/>
      <c r="GQ18" s="576"/>
      <c r="GR18" s="576"/>
      <c r="GS18" s="576"/>
      <c r="GT18" s="576"/>
      <c r="GU18" s="576"/>
      <c r="GV18" s="576"/>
      <c r="GW18" s="576"/>
      <c r="GX18" s="576"/>
      <c r="GY18" s="576"/>
      <c r="GZ18" s="576"/>
      <c r="HA18" s="576"/>
      <c r="HB18" s="576"/>
      <c r="HC18" s="576"/>
      <c r="HD18" s="576"/>
      <c r="HE18" s="576"/>
      <c r="HF18" s="576"/>
      <c r="HG18" s="576"/>
      <c r="HH18" s="576"/>
      <c r="HI18" s="576"/>
      <c r="HJ18" s="576"/>
      <c r="HK18" s="576"/>
      <c r="HL18" s="576"/>
      <c r="HM18" s="576"/>
      <c r="HN18" s="576"/>
      <c r="HO18" s="576"/>
      <c r="HP18" s="576"/>
      <c r="HQ18" s="576"/>
      <c r="HR18" s="576"/>
      <c r="HS18" s="576"/>
      <c r="HT18" s="576"/>
      <c r="HU18" s="576"/>
      <c r="HV18" s="576"/>
      <c r="HW18" s="576"/>
      <c r="HX18" s="576"/>
      <c r="HY18" s="576"/>
      <c r="HZ18" s="576"/>
      <c r="IA18" s="576"/>
      <c r="IB18" s="576"/>
      <c r="IC18" s="576"/>
      <c r="ID18" s="576"/>
      <c r="IE18" s="576"/>
      <c r="IF18" s="576"/>
      <c r="IG18" s="576"/>
      <c r="IH18" s="576"/>
    </row>
    <row r="19" spans="1:242" s="604" customFormat="1" x14ac:dyDescent="0.25">
      <c r="A19" s="849"/>
      <c r="B19" s="644"/>
      <c r="C19" s="594" t="s">
        <v>64</v>
      </c>
      <c r="D19" s="596"/>
      <c r="E19" s="640"/>
      <c r="F19" s="925"/>
      <c r="G19" s="597"/>
      <c r="H19" s="587"/>
      <c r="I19" s="594" t="s">
        <v>64</v>
      </c>
      <c r="J19" s="596"/>
      <c r="K19" s="644"/>
      <c r="L19" s="644"/>
      <c r="M19" s="644"/>
      <c r="N19" s="644"/>
      <c r="O19" s="598"/>
      <c r="P19" s="590"/>
      <c r="Q19" s="645" t="s">
        <v>2</v>
      </c>
      <c r="R19" s="642"/>
      <c r="S19" s="642"/>
      <c r="T19" s="642"/>
      <c r="U19" s="642"/>
      <c r="V19" s="1079" t="s">
        <v>65</v>
      </c>
      <c r="W19" s="585"/>
      <c r="X19" s="590"/>
      <c r="Y19" s="590"/>
      <c r="Z19" s="590"/>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76"/>
      <c r="BN19" s="576"/>
      <c r="BO19" s="576"/>
      <c r="BP19" s="576"/>
      <c r="BQ19" s="576"/>
      <c r="BR19" s="576"/>
      <c r="BS19" s="576"/>
      <c r="BT19" s="576"/>
      <c r="BU19" s="576"/>
      <c r="BV19" s="576"/>
      <c r="BW19" s="576"/>
      <c r="BX19" s="576"/>
      <c r="BY19" s="576"/>
      <c r="BZ19" s="576"/>
      <c r="CA19" s="576"/>
      <c r="CB19" s="576"/>
      <c r="CC19" s="576"/>
      <c r="CD19" s="576"/>
      <c r="CE19" s="576"/>
      <c r="CF19" s="576"/>
      <c r="CG19" s="576"/>
      <c r="CH19" s="576"/>
      <c r="CI19" s="576"/>
      <c r="CJ19" s="576"/>
      <c r="CK19" s="576"/>
      <c r="CL19" s="576"/>
      <c r="CM19" s="576"/>
      <c r="CN19" s="576"/>
      <c r="CO19" s="576"/>
      <c r="CP19" s="576"/>
      <c r="CQ19" s="576"/>
      <c r="CR19" s="576"/>
      <c r="CS19" s="576"/>
      <c r="CT19" s="576"/>
      <c r="CU19" s="576"/>
      <c r="CV19" s="576"/>
      <c r="CW19" s="576"/>
      <c r="CX19" s="576"/>
      <c r="CY19" s="576"/>
      <c r="CZ19" s="576"/>
      <c r="DA19" s="576"/>
      <c r="DB19" s="576"/>
      <c r="DC19" s="576"/>
      <c r="DD19" s="576"/>
      <c r="DE19" s="576"/>
      <c r="DF19" s="576"/>
      <c r="DG19" s="576"/>
      <c r="DH19" s="576"/>
      <c r="DI19" s="576"/>
      <c r="DJ19" s="576"/>
      <c r="DK19" s="576"/>
      <c r="DL19" s="576"/>
      <c r="DM19" s="576"/>
      <c r="DN19" s="576"/>
      <c r="DO19" s="576"/>
      <c r="DP19" s="576"/>
      <c r="DQ19" s="576"/>
      <c r="DR19" s="576"/>
      <c r="DS19" s="576"/>
      <c r="DT19" s="576"/>
      <c r="DU19" s="576"/>
      <c r="DV19" s="576"/>
      <c r="DW19" s="576"/>
      <c r="DX19" s="576"/>
      <c r="DY19" s="576"/>
      <c r="DZ19" s="576"/>
      <c r="EA19" s="576"/>
      <c r="EB19" s="576"/>
      <c r="EC19" s="576"/>
      <c r="ED19" s="576"/>
      <c r="EE19" s="576"/>
      <c r="EF19" s="576"/>
      <c r="EG19" s="576"/>
      <c r="EH19" s="576"/>
      <c r="EI19" s="576"/>
      <c r="EJ19" s="576"/>
      <c r="EK19" s="576"/>
      <c r="EL19" s="576"/>
      <c r="EM19" s="576"/>
      <c r="EN19" s="576"/>
      <c r="EO19" s="576"/>
      <c r="EP19" s="576"/>
      <c r="EQ19" s="576"/>
      <c r="ER19" s="576"/>
      <c r="ES19" s="576"/>
      <c r="ET19" s="576"/>
      <c r="EU19" s="576"/>
      <c r="EV19" s="576"/>
      <c r="EW19" s="576"/>
      <c r="EX19" s="576"/>
      <c r="EY19" s="576"/>
      <c r="EZ19" s="576"/>
      <c r="FA19" s="576"/>
      <c r="FB19" s="576"/>
      <c r="FC19" s="576"/>
      <c r="FD19" s="576"/>
      <c r="FE19" s="576"/>
      <c r="FF19" s="576"/>
      <c r="FG19" s="576"/>
      <c r="FH19" s="576"/>
      <c r="FI19" s="576"/>
      <c r="FJ19" s="576"/>
      <c r="FK19" s="576"/>
      <c r="FL19" s="576"/>
      <c r="FM19" s="576"/>
      <c r="FN19" s="576"/>
      <c r="FO19" s="576"/>
      <c r="FP19" s="576"/>
      <c r="FQ19" s="576"/>
      <c r="FR19" s="576"/>
      <c r="FS19" s="576"/>
      <c r="FT19" s="576"/>
      <c r="FU19" s="576"/>
      <c r="FV19" s="576"/>
      <c r="FW19" s="576"/>
      <c r="FX19" s="576"/>
      <c r="FY19" s="576"/>
      <c r="FZ19" s="576"/>
      <c r="GA19" s="576"/>
      <c r="GB19" s="576"/>
      <c r="GC19" s="576"/>
      <c r="GD19" s="576"/>
      <c r="GE19" s="576"/>
      <c r="GF19" s="576"/>
      <c r="GG19" s="576"/>
      <c r="GH19" s="576"/>
      <c r="GI19" s="576"/>
      <c r="GJ19" s="576"/>
      <c r="GK19" s="576"/>
      <c r="GL19" s="576"/>
      <c r="GM19" s="576"/>
      <c r="GN19" s="576"/>
      <c r="GO19" s="576"/>
      <c r="GP19" s="576"/>
      <c r="GQ19" s="576"/>
      <c r="GR19" s="576"/>
      <c r="GS19" s="576"/>
      <c r="GT19" s="576"/>
      <c r="GU19" s="576"/>
      <c r="GV19" s="576"/>
      <c r="GW19" s="576"/>
      <c r="GX19" s="576"/>
      <c r="GY19" s="576"/>
      <c r="GZ19" s="576"/>
      <c r="HA19" s="576"/>
      <c r="HB19" s="576"/>
      <c r="HC19" s="576"/>
      <c r="HD19" s="576"/>
      <c r="HE19" s="576"/>
      <c r="HF19" s="576"/>
      <c r="HG19" s="576"/>
      <c r="HH19" s="576"/>
      <c r="HI19" s="576"/>
      <c r="HJ19" s="576"/>
      <c r="HK19" s="576"/>
      <c r="HL19" s="576"/>
      <c r="HM19" s="576"/>
      <c r="HN19" s="576"/>
      <c r="HO19" s="576"/>
      <c r="HP19" s="576"/>
      <c r="HQ19" s="576"/>
      <c r="HR19" s="576"/>
      <c r="HS19" s="576"/>
      <c r="HT19" s="576"/>
      <c r="HU19" s="576"/>
      <c r="HV19" s="576"/>
      <c r="HW19" s="576"/>
      <c r="HX19" s="576"/>
      <c r="HY19" s="576"/>
      <c r="HZ19" s="576"/>
      <c r="IA19" s="576"/>
      <c r="IB19" s="576"/>
      <c r="IC19" s="576"/>
      <c r="ID19" s="576"/>
      <c r="IE19" s="576"/>
      <c r="IF19" s="576"/>
      <c r="IG19" s="576"/>
      <c r="IH19" s="576"/>
    </row>
    <row r="20" spans="1:242" s="604" customFormat="1" x14ac:dyDescent="0.25">
      <c r="A20" s="850" t="s">
        <v>251</v>
      </c>
      <c r="B20" s="644"/>
      <c r="C20" s="646" t="s">
        <v>66</v>
      </c>
      <c r="D20" s="647" t="s">
        <v>57</v>
      </c>
      <c r="E20" s="640"/>
      <c r="F20" s="925"/>
      <c r="G20" s="597"/>
      <c r="H20" s="587"/>
      <c r="I20" s="646" t="s">
        <v>7</v>
      </c>
      <c r="J20" s="618" t="s">
        <v>59</v>
      </c>
      <c r="K20" s="644"/>
      <c r="L20" s="644"/>
      <c r="M20" s="644"/>
      <c r="N20" s="644"/>
      <c r="O20" s="598"/>
      <c r="P20" s="590"/>
      <c r="Q20" s="648" t="s">
        <v>67</v>
      </c>
      <c r="R20" s="642"/>
      <c r="S20" s="642"/>
      <c r="T20" s="642"/>
      <c r="U20" s="642"/>
      <c r="V20" s="1081"/>
      <c r="W20" s="585"/>
      <c r="X20" s="649"/>
      <c r="Y20" s="585"/>
      <c r="Z20" s="576"/>
      <c r="AA20" s="576"/>
      <c r="AB20" s="576"/>
      <c r="AC20" s="576"/>
      <c r="AD20" s="576"/>
      <c r="AE20" s="576"/>
      <c r="AF20" s="576"/>
      <c r="AG20" s="576"/>
      <c r="AH20" s="576"/>
      <c r="AI20" s="576"/>
      <c r="AJ20" s="576"/>
      <c r="AK20" s="576"/>
      <c r="AL20" s="576"/>
      <c r="AM20" s="576"/>
      <c r="AN20" s="576"/>
      <c r="AO20" s="576"/>
      <c r="AP20" s="576"/>
      <c r="AQ20" s="576"/>
      <c r="AR20" s="576"/>
      <c r="AS20" s="576"/>
      <c r="AT20" s="576"/>
      <c r="AU20" s="576"/>
      <c r="AV20" s="576"/>
      <c r="AW20" s="576"/>
      <c r="AX20" s="576"/>
      <c r="AY20" s="576"/>
      <c r="AZ20" s="576"/>
      <c r="BA20" s="576"/>
      <c r="BB20" s="576"/>
      <c r="BC20" s="576"/>
      <c r="BD20" s="576"/>
      <c r="BE20" s="576"/>
      <c r="BF20" s="576"/>
      <c r="BG20" s="576"/>
      <c r="BH20" s="576"/>
      <c r="BI20" s="576"/>
      <c r="BJ20" s="576"/>
      <c r="BK20" s="576"/>
      <c r="BL20" s="576"/>
      <c r="BM20" s="576"/>
      <c r="BN20" s="576"/>
      <c r="BO20" s="576"/>
      <c r="BP20" s="576"/>
      <c r="BQ20" s="576"/>
      <c r="BR20" s="576"/>
      <c r="BS20" s="576"/>
      <c r="BT20" s="576"/>
      <c r="BU20" s="576"/>
      <c r="BV20" s="576"/>
      <c r="BW20" s="576"/>
      <c r="BX20" s="576"/>
      <c r="BY20" s="576"/>
      <c r="BZ20" s="576"/>
      <c r="CA20" s="576"/>
      <c r="CB20" s="576"/>
      <c r="CC20" s="576"/>
      <c r="CD20" s="576"/>
      <c r="CE20" s="576"/>
      <c r="CF20" s="576"/>
      <c r="CG20" s="576"/>
      <c r="CH20" s="576"/>
      <c r="CI20" s="576"/>
      <c r="CJ20" s="576"/>
      <c r="CK20" s="576"/>
      <c r="CL20" s="576"/>
      <c r="CM20" s="576"/>
      <c r="CN20" s="576"/>
      <c r="CO20" s="576"/>
      <c r="CP20" s="576"/>
      <c r="CQ20" s="576"/>
      <c r="CR20" s="576"/>
      <c r="CS20" s="576"/>
      <c r="CT20" s="576"/>
      <c r="CU20" s="576"/>
      <c r="CV20" s="576"/>
      <c r="CW20" s="576"/>
      <c r="CX20" s="576"/>
      <c r="CY20" s="576"/>
      <c r="CZ20" s="576"/>
      <c r="DA20" s="576"/>
      <c r="DB20" s="576"/>
      <c r="DC20" s="576"/>
      <c r="DD20" s="576"/>
      <c r="DE20" s="576"/>
      <c r="DF20" s="576"/>
      <c r="DG20" s="576"/>
      <c r="DH20" s="576"/>
      <c r="DI20" s="576"/>
      <c r="DJ20" s="576"/>
      <c r="DK20" s="576"/>
      <c r="DL20" s="576"/>
      <c r="DM20" s="576"/>
      <c r="DN20" s="576"/>
      <c r="DO20" s="576"/>
      <c r="DP20" s="576"/>
      <c r="DQ20" s="576"/>
      <c r="DR20" s="576"/>
      <c r="DS20" s="576"/>
      <c r="DT20" s="576"/>
      <c r="DU20" s="576"/>
      <c r="DV20" s="576"/>
      <c r="DW20" s="576"/>
      <c r="DX20" s="576"/>
      <c r="DY20" s="576"/>
      <c r="DZ20" s="576"/>
      <c r="EA20" s="576"/>
      <c r="EB20" s="576"/>
      <c r="EC20" s="576"/>
      <c r="ED20" s="576"/>
      <c r="EE20" s="576"/>
      <c r="EF20" s="576"/>
      <c r="EG20" s="576"/>
      <c r="EH20" s="576"/>
      <c r="EI20" s="576"/>
      <c r="EJ20" s="576"/>
      <c r="EK20" s="576"/>
      <c r="EL20" s="576"/>
      <c r="EM20" s="576"/>
      <c r="EN20" s="576"/>
      <c r="EO20" s="576"/>
      <c r="EP20" s="576"/>
      <c r="EQ20" s="576"/>
      <c r="ER20" s="576"/>
      <c r="ES20" s="576"/>
      <c r="ET20" s="576"/>
      <c r="EU20" s="576"/>
      <c r="EV20" s="576"/>
      <c r="EW20" s="576"/>
      <c r="EX20" s="576"/>
      <c r="EY20" s="576"/>
      <c r="EZ20" s="576"/>
      <c r="FA20" s="576"/>
      <c r="FB20" s="576"/>
      <c r="FC20" s="576"/>
      <c r="FD20" s="576"/>
      <c r="FE20" s="576"/>
      <c r="FF20" s="576"/>
      <c r="FG20" s="576"/>
      <c r="FH20" s="576"/>
      <c r="FI20" s="576"/>
      <c r="FJ20" s="576"/>
      <c r="FK20" s="576"/>
      <c r="FL20" s="576"/>
      <c r="FM20" s="576"/>
      <c r="FN20" s="576"/>
      <c r="FO20" s="576"/>
      <c r="FP20" s="576"/>
      <c r="FQ20" s="576"/>
      <c r="FR20" s="576"/>
      <c r="FS20" s="576"/>
      <c r="FT20" s="576"/>
      <c r="FU20" s="576"/>
      <c r="FV20" s="576"/>
      <c r="FW20" s="576"/>
      <c r="FX20" s="576"/>
      <c r="FY20" s="576"/>
      <c r="FZ20" s="576"/>
      <c r="GA20" s="576"/>
      <c r="GB20" s="576"/>
      <c r="GC20" s="576"/>
      <c r="GD20" s="576"/>
      <c r="GE20" s="576"/>
      <c r="GF20" s="576"/>
      <c r="GG20" s="576"/>
      <c r="GH20" s="576"/>
      <c r="GI20" s="576"/>
      <c r="GJ20" s="576"/>
      <c r="GK20" s="576"/>
      <c r="GL20" s="576"/>
      <c r="GM20" s="576"/>
      <c r="GN20" s="576"/>
      <c r="GO20" s="576"/>
      <c r="GP20" s="576"/>
      <c r="GQ20" s="576"/>
      <c r="GR20" s="576"/>
      <c r="GS20" s="576"/>
      <c r="GT20" s="576"/>
      <c r="GU20" s="576"/>
      <c r="GV20" s="576"/>
      <c r="GW20" s="576"/>
      <c r="GX20" s="576"/>
      <c r="GY20" s="576"/>
      <c r="GZ20" s="576"/>
      <c r="HA20" s="576"/>
      <c r="HB20" s="576"/>
      <c r="HC20" s="576"/>
      <c r="HD20" s="576"/>
      <c r="HE20" s="576"/>
      <c r="HF20" s="576"/>
      <c r="HG20" s="576"/>
      <c r="HH20" s="576"/>
      <c r="HI20" s="576"/>
      <c r="HJ20" s="576"/>
      <c r="HK20" s="576"/>
      <c r="HL20" s="576"/>
      <c r="HM20" s="576"/>
      <c r="HN20" s="576"/>
      <c r="HO20" s="576"/>
      <c r="HP20" s="576"/>
      <c r="HQ20" s="576"/>
      <c r="HR20" s="576"/>
      <c r="HS20" s="576"/>
      <c r="HT20" s="576"/>
      <c r="HU20" s="576"/>
      <c r="HV20" s="576"/>
      <c r="HW20" s="576"/>
      <c r="HX20" s="576"/>
      <c r="HY20" s="576"/>
      <c r="HZ20" s="576"/>
      <c r="IA20" s="576"/>
      <c r="IB20" s="576"/>
      <c r="IC20" s="576"/>
      <c r="ID20" s="576"/>
      <c r="IE20" s="576"/>
      <c r="IF20" s="576"/>
      <c r="IG20" s="576"/>
      <c r="IH20" s="576"/>
    </row>
    <row r="21" spans="1:242" s="604" customFormat="1" x14ac:dyDescent="0.25">
      <c r="A21" s="851"/>
      <c r="B21" s="644"/>
      <c r="C21" s="620" t="s">
        <v>68</v>
      </c>
      <c r="D21" s="621" t="s">
        <v>36</v>
      </c>
      <c r="E21" s="640"/>
      <c r="F21" s="925"/>
      <c r="G21" s="597"/>
      <c r="H21" s="587"/>
      <c r="I21" s="620" t="s">
        <v>8</v>
      </c>
      <c r="J21" s="621" t="s">
        <v>35</v>
      </c>
      <c r="K21" s="644"/>
      <c r="L21" s="644"/>
      <c r="M21" s="644"/>
      <c r="N21" s="644"/>
      <c r="O21" s="598"/>
      <c r="P21" s="590"/>
      <c r="Q21" s="623" t="s">
        <v>47</v>
      </c>
      <c r="R21" s="642"/>
      <c r="S21" s="642"/>
      <c r="T21" s="642"/>
      <c r="U21" s="642"/>
      <c r="V21" s="650" t="s">
        <v>47</v>
      </c>
      <c r="W21" s="585"/>
      <c r="X21" s="651"/>
      <c r="Y21" s="585"/>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6"/>
      <c r="AY21" s="576"/>
      <c r="AZ21" s="576"/>
      <c r="BA21" s="576"/>
      <c r="BB21" s="576"/>
      <c r="BC21" s="576"/>
      <c r="BD21" s="576"/>
      <c r="BE21" s="576"/>
      <c r="BF21" s="576"/>
      <c r="BG21" s="576"/>
      <c r="BH21" s="576"/>
      <c r="BI21" s="576"/>
      <c r="BJ21" s="576"/>
      <c r="BK21" s="576"/>
      <c r="BL21" s="576"/>
      <c r="BM21" s="576"/>
      <c r="BN21" s="576"/>
      <c r="BO21" s="576"/>
      <c r="BP21" s="576"/>
      <c r="BQ21" s="576"/>
      <c r="BR21" s="576"/>
      <c r="BS21" s="576"/>
      <c r="BT21" s="576"/>
      <c r="BU21" s="576"/>
      <c r="BV21" s="576"/>
      <c r="BW21" s="576"/>
      <c r="BX21" s="576"/>
      <c r="BY21" s="576"/>
      <c r="BZ21" s="576"/>
      <c r="CA21" s="576"/>
      <c r="CB21" s="576"/>
      <c r="CC21" s="576"/>
      <c r="CD21" s="576"/>
      <c r="CE21" s="576"/>
      <c r="CF21" s="576"/>
      <c r="CG21" s="576"/>
      <c r="CH21" s="576"/>
      <c r="CI21" s="576"/>
      <c r="CJ21" s="576"/>
      <c r="CK21" s="576"/>
      <c r="CL21" s="576"/>
      <c r="CM21" s="576"/>
      <c r="CN21" s="576"/>
      <c r="CO21" s="576"/>
      <c r="CP21" s="576"/>
      <c r="CQ21" s="576"/>
      <c r="CR21" s="576"/>
      <c r="CS21" s="576"/>
      <c r="CT21" s="576"/>
      <c r="CU21" s="576"/>
      <c r="CV21" s="576"/>
      <c r="CW21" s="576"/>
      <c r="CX21" s="576"/>
      <c r="CY21" s="576"/>
      <c r="CZ21" s="576"/>
      <c r="DA21" s="576"/>
      <c r="DB21" s="576"/>
      <c r="DC21" s="576"/>
      <c r="DD21" s="576"/>
      <c r="DE21" s="576"/>
      <c r="DF21" s="576"/>
      <c r="DG21" s="576"/>
      <c r="DH21" s="576"/>
      <c r="DI21" s="576"/>
      <c r="DJ21" s="576"/>
      <c r="DK21" s="576"/>
      <c r="DL21" s="576"/>
      <c r="DM21" s="576"/>
      <c r="DN21" s="576"/>
      <c r="DO21" s="576"/>
      <c r="DP21" s="576"/>
      <c r="DQ21" s="576"/>
      <c r="DR21" s="576"/>
      <c r="DS21" s="576"/>
      <c r="DT21" s="576"/>
      <c r="DU21" s="576"/>
      <c r="DV21" s="576"/>
      <c r="DW21" s="576"/>
      <c r="DX21" s="576"/>
      <c r="DY21" s="576"/>
      <c r="DZ21" s="576"/>
      <c r="EA21" s="576"/>
      <c r="EB21" s="576"/>
      <c r="EC21" s="576"/>
      <c r="ED21" s="576"/>
      <c r="EE21" s="576"/>
      <c r="EF21" s="576"/>
      <c r="EG21" s="576"/>
      <c r="EH21" s="576"/>
      <c r="EI21" s="576"/>
      <c r="EJ21" s="576"/>
      <c r="EK21" s="576"/>
      <c r="EL21" s="576"/>
      <c r="EM21" s="576"/>
      <c r="EN21" s="576"/>
      <c r="EO21" s="576"/>
      <c r="EP21" s="576"/>
      <c r="EQ21" s="576"/>
      <c r="ER21" s="576"/>
      <c r="ES21" s="576"/>
      <c r="ET21" s="576"/>
      <c r="EU21" s="576"/>
      <c r="EV21" s="576"/>
      <c r="EW21" s="576"/>
      <c r="EX21" s="576"/>
      <c r="EY21" s="576"/>
      <c r="EZ21" s="576"/>
      <c r="FA21" s="576"/>
      <c r="FB21" s="576"/>
      <c r="FC21" s="576"/>
      <c r="FD21" s="576"/>
      <c r="FE21" s="576"/>
      <c r="FF21" s="576"/>
      <c r="FG21" s="576"/>
      <c r="FH21" s="576"/>
      <c r="FI21" s="576"/>
      <c r="FJ21" s="576"/>
      <c r="FK21" s="576"/>
      <c r="FL21" s="576"/>
      <c r="FM21" s="576"/>
      <c r="FN21" s="576"/>
      <c r="FO21" s="576"/>
      <c r="FP21" s="576"/>
      <c r="FQ21" s="576"/>
      <c r="FR21" s="576"/>
      <c r="FS21" s="576"/>
      <c r="FT21" s="576"/>
      <c r="FU21" s="576"/>
      <c r="FV21" s="576"/>
      <c r="FW21" s="576"/>
      <c r="FX21" s="576"/>
      <c r="FY21" s="576"/>
      <c r="FZ21" s="576"/>
      <c r="GA21" s="576"/>
      <c r="GB21" s="576"/>
      <c r="GC21" s="576"/>
      <c r="GD21" s="576"/>
      <c r="GE21" s="576"/>
      <c r="GF21" s="576"/>
      <c r="GG21" s="576"/>
      <c r="GH21" s="576"/>
      <c r="GI21" s="576"/>
      <c r="GJ21" s="576"/>
      <c r="GK21" s="576"/>
      <c r="GL21" s="576"/>
      <c r="GM21" s="576"/>
      <c r="GN21" s="576"/>
      <c r="GO21" s="576"/>
      <c r="GP21" s="576"/>
      <c r="GQ21" s="576"/>
      <c r="GR21" s="576"/>
      <c r="GS21" s="576"/>
      <c r="GT21" s="576"/>
      <c r="GU21" s="576"/>
      <c r="GV21" s="576"/>
      <c r="GW21" s="576"/>
      <c r="GX21" s="576"/>
      <c r="GY21" s="576"/>
      <c r="GZ21" s="576"/>
      <c r="HA21" s="576"/>
      <c r="HB21" s="576"/>
      <c r="HC21" s="576"/>
      <c r="HD21" s="576"/>
      <c r="HE21" s="576"/>
      <c r="HF21" s="576"/>
      <c r="HG21" s="576"/>
      <c r="HH21" s="576"/>
      <c r="HI21" s="576"/>
      <c r="HJ21" s="576"/>
      <c r="HK21" s="576"/>
      <c r="HL21" s="576"/>
      <c r="HM21" s="576"/>
      <c r="HN21" s="576"/>
      <c r="HO21" s="576"/>
      <c r="HP21" s="576"/>
      <c r="HQ21" s="576"/>
      <c r="HR21" s="576"/>
      <c r="HS21" s="576"/>
      <c r="HT21" s="576"/>
      <c r="HU21" s="576"/>
      <c r="HV21" s="576"/>
      <c r="HW21" s="576"/>
      <c r="HX21" s="576"/>
      <c r="HY21" s="576"/>
      <c r="HZ21" s="576"/>
      <c r="IA21" s="576"/>
      <c r="IB21" s="576"/>
      <c r="IC21" s="576"/>
      <c r="ID21" s="576"/>
      <c r="IE21" s="576"/>
      <c r="IF21" s="576"/>
      <c r="IG21" s="576"/>
      <c r="IH21" s="576"/>
    </row>
    <row r="22" spans="1:242" s="604" customFormat="1" x14ac:dyDescent="0.25">
      <c r="A22" s="852" t="s">
        <v>6</v>
      </c>
      <c r="B22" s="644"/>
      <c r="C22" s="627"/>
      <c r="D22" s="628"/>
      <c r="E22" s="652"/>
      <c r="F22" s="925"/>
      <c r="G22" s="597"/>
      <c r="H22" s="587"/>
      <c r="I22" s="629"/>
      <c r="J22" s="630"/>
      <c r="K22" s="644"/>
      <c r="L22" s="644"/>
      <c r="M22" s="644"/>
      <c r="N22" s="644"/>
      <c r="O22" s="598"/>
      <c r="P22" s="590"/>
      <c r="Q22" s="632">
        <f>IF(D22="-",0,(C22*I22)+(D22*J22/100))</f>
        <v>0</v>
      </c>
      <c r="R22" s="642"/>
      <c r="S22" s="642"/>
      <c r="T22" s="642"/>
      <c r="U22" s="642"/>
      <c r="V22" s="634">
        <f>Q22</f>
        <v>0</v>
      </c>
      <c r="W22" s="585"/>
      <c r="X22" s="653"/>
      <c r="Y22" s="585"/>
      <c r="Z22" s="576"/>
      <c r="AA22" s="576"/>
      <c r="AB22" s="576"/>
      <c r="AC22" s="576"/>
      <c r="AD22" s="576"/>
      <c r="AE22" s="576"/>
      <c r="AF22" s="576"/>
      <c r="AG22" s="576"/>
      <c r="AH22" s="576"/>
      <c r="AI22" s="576"/>
      <c r="AJ22" s="576"/>
      <c r="AK22" s="576"/>
      <c r="AL22" s="576"/>
      <c r="AM22" s="576"/>
      <c r="AN22" s="576"/>
      <c r="AO22" s="576"/>
      <c r="AP22" s="576"/>
      <c r="AQ22" s="576"/>
      <c r="AR22" s="576"/>
      <c r="AS22" s="576"/>
      <c r="AT22" s="576"/>
      <c r="AU22" s="576"/>
      <c r="AV22" s="576"/>
      <c r="AW22" s="576"/>
      <c r="AX22" s="576"/>
      <c r="AY22" s="576"/>
      <c r="AZ22" s="576"/>
      <c r="BA22" s="576"/>
      <c r="BB22" s="576"/>
      <c r="BC22" s="576"/>
      <c r="BD22" s="576"/>
      <c r="BE22" s="576"/>
      <c r="BF22" s="576"/>
      <c r="BG22" s="576"/>
      <c r="BH22" s="576"/>
      <c r="BI22" s="576"/>
      <c r="BJ22" s="576"/>
      <c r="BK22" s="576"/>
      <c r="BL22" s="576"/>
      <c r="BM22" s="576"/>
      <c r="BN22" s="576"/>
      <c r="BO22" s="576"/>
      <c r="BP22" s="576"/>
      <c r="BQ22" s="576"/>
      <c r="BR22" s="576"/>
      <c r="BS22" s="576"/>
      <c r="BT22" s="576"/>
      <c r="BU22" s="576"/>
      <c r="BV22" s="576"/>
      <c r="BW22" s="576"/>
      <c r="BX22" s="576"/>
      <c r="BY22" s="576"/>
      <c r="BZ22" s="576"/>
      <c r="CA22" s="576"/>
      <c r="CB22" s="576"/>
      <c r="CC22" s="576"/>
      <c r="CD22" s="576"/>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6"/>
      <c r="ED22" s="576"/>
      <c r="EE22" s="576"/>
      <c r="EF22" s="576"/>
      <c r="EG22" s="576"/>
      <c r="EH22" s="576"/>
      <c r="EI22" s="576"/>
      <c r="EJ22" s="576"/>
      <c r="EK22" s="576"/>
      <c r="EL22" s="576"/>
      <c r="EM22" s="576"/>
      <c r="EN22" s="576"/>
      <c r="EO22" s="576"/>
      <c r="EP22" s="576"/>
      <c r="EQ22" s="576"/>
      <c r="ER22" s="576"/>
      <c r="ES22" s="576"/>
      <c r="ET22" s="576"/>
      <c r="EU22" s="576"/>
      <c r="EV22" s="576"/>
      <c r="EW22" s="576"/>
      <c r="EX22" s="576"/>
      <c r="EY22" s="576"/>
      <c r="EZ22" s="576"/>
      <c r="FA22" s="576"/>
      <c r="FB22" s="576"/>
      <c r="FC22" s="576"/>
      <c r="FD22" s="576"/>
      <c r="FE22" s="576"/>
      <c r="FF22" s="576"/>
      <c r="FG22" s="576"/>
      <c r="FH22" s="576"/>
      <c r="FI22" s="576"/>
      <c r="FJ22" s="576"/>
      <c r="FK22" s="576"/>
      <c r="FL22" s="576"/>
      <c r="FM22" s="576"/>
      <c r="FN22" s="576"/>
      <c r="FO22" s="576"/>
      <c r="FP22" s="576"/>
      <c r="FQ22" s="576"/>
      <c r="FR22" s="576"/>
      <c r="FS22" s="576"/>
      <c r="FT22" s="576"/>
      <c r="FU22" s="576"/>
      <c r="FV22" s="576"/>
      <c r="FW22" s="576"/>
      <c r="FX22" s="576"/>
      <c r="FY22" s="576"/>
      <c r="FZ22" s="576"/>
      <c r="GA22" s="576"/>
      <c r="GB22" s="576"/>
      <c r="GC22" s="576"/>
      <c r="GD22" s="576"/>
      <c r="GE22" s="576"/>
      <c r="GF22" s="576"/>
      <c r="GG22" s="576"/>
      <c r="GH22" s="576"/>
      <c r="GI22" s="576"/>
      <c r="GJ22" s="576"/>
      <c r="GK22" s="576"/>
      <c r="GL22" s="576"/>
      <c r="GM22" s="576"/>
      <c r="GN22" s="576"/>
      <c r="GO22" s="576"/>
      <c r="GP22" s="576"/>
      <c r="GQ22" s="576"/>
      <c r="GR22" s="576"/>
      <c r="GS22" s="576"/>
      <c r="GT22" s="576"/>
      <c r="GU22" s="576"/>
      <c r="GV22" s="576"/>
      <c r="GW22" s="576"/>
      <c r="GX22" s="576"/>
      <c r="GY22" s="576"/>
      <c r="GZ22" s="576"/>
      <c r="HA22" s="576"/>
      <c r="HB22" s="576"/>
      <c r="HC22" s="576"/>
      <c r="HD22" s="576"/>
      <c r="HE22" s="576"/>
      <c r="HF22" s="576"/>
      <c r="HG22" s="576"/>
      <c r="HH22" s="576"/>
      <c r="HI22" s="576"/>
      <c r="HJ22" s="576"/>
      <c r="HK22" s="576"/>
      <c r="HL22" s="576"/>
      <c r="HM22" s="576"/>
      <c r="HN22" s="576"/>
      <c r="HO22" s="576"/>
      <c r="HP22" s="576"/>
      <c r="HQ22" s="576"/>
      <c r="HR22" s="576"/>
      <c r="HS22" s="576"/>
      <c r="HT22" s="576"/>
      <c r="HU22" s="576"/>
      <c r="HV22" s="576"/>
      <c r="HW22" s="576"/>
      <c r="HX22" s="576"/>
      <c r="HY22" s="576"/>
      <c r="HZ22" s="576"/>
      <c r="IA22" s="576"/>
      <c r="IB22" s="576"/>
      <c r="IC22" s="576"/>
      <c r="ID22" s="576"/>
      <c r="IE22" s="576"/>
      <c r="IF22" s="576"/>
      <c r="IG22" s="576"/>
      <c r="IH22" s="576"/>
    </row>
    <row r="23" spans="1:242" s="604" customFormat="1" x14ac:dyDescent="0.25">
      <c r="A23" s="848"/>
      <c r="B23" s="644"/>
      <c r="C23" s="638"/>
      <c r="D23" s="639"/>
      <c r="E23" s="640"/>
      <c r="F23" s="925"/>
      <c r="G23" s="597"/>
      <c r="H23" s="587"/>
      <c r="I23" s="654"/>
      <c r="J23" s="644"/>
      <c r="K23" s="644"/>
      <c r="L23" s="644"/>
      <c r="M23" s="644"/>
      <c r="N23" s="644"/>
      <c r="O23" s="598"/>
      <c r="P23" s="590"/>
      <c r="Q23" s="655"/>
      <c r="R23" s="642"/>
      <c r="S23" s="642"/>
      <c r="T23" s="642"/>
      <c r="U23" s="642"/>
      <c r="V23" s="643"/>
      <c r="W23" s="585"/>
      <c r="X23" s="590"/>
      <c r="Y23" s="585"/>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6"/>
      <c r="AX23" s="576"/>
      <c r="AY23" s="576"/>
      <c r="AZ23" s="576"/>
      <c r="BA23" s="576"/>
      <c r="BB23" s="576"/>
      <c r="BC23" s="576"/>
      <c r="BD23" s="576"/>
      <c r="BE23" s="576"/>
      <c r="BF23" s="576"/>
      <c r="BG23" s="576"/>
      <c r="BH23" s="576"/>
      <c r="BI23" s="576"/>
      <c r="BJ23" s="576"/>
      <c r="BK23" s="576"/>
      <c r="BL23" s="576"/>
      <c r="BM23" s="576"/>
      <c r="BN23" s="576"/>
      <c r="BO23" s="576"/>
      <c r="BP23" s="576"/>
      <c r="BQ23" s="576"/>
      <c r="BR23" s="576"/>
      <c r="BS23" s="576"/>
      <c r="BT23" s="576"/>
      <c r="BU23" s="576"/>
      <c r="BV23" s="576"/>
      <c r="BW23" s="576"/>
      <c r="BX23" s="576"/>
      <c r="BY23" s="576"/>
      <c r="BZ23" s="576"/>
      <c r="CA23" s="576"/>
      <c r="CB23" s="576"/>
      <c r="CC23" s="576"/>
      <c r="CD23" s="576"/>
      <c r="CE23" s="576"/>
      <c r="CF23" s="576"/>
      <c r="CG23" s="576"/>
      <c r="CH23" s="576"/>
      <c r="CI23" s="576"/>
      <c r="CJ23" s="576"/>
      <c r="CK23" s="576"/>
      <c r="CL23" s="576"/>
      <c r="CM23" s="576"/>
      <c r="CN23" s="576"/>
      <c r="CO23" s="576"/>
      <c r="CP23" s="576"/>
      <c r="CQ23" s="576"/>
      <c r="CR23" s="576"/>
      <c r="CS23" s="576"/>
      <c r="CT23" s="576"/>
      <c r="CU23" s="576"/>
      <c r="CV23" s="576"/>
      <c r="CW23" s="576"/>
      <c r="CX23" s="576"/>
      <c r="CY23" s="576"/>
      <c r="CZ23" s="576"/>
      <c r="DA23" s="576"/>
      <c r="DB23" s="576"/>
      <c r="DC23" s="576"/>
      <c r="DD23" s="576"/>
      <c r="DE23" s="576"/>
      <c r="DF23" s="576"/>
      <c r="DG23" s="576"/>
      <c r="DH23" s="576"/>
      <c r="DI23" s="576"/>
      <c r="DJ23" s="576"/>
      <c r="DK23" s="576"/>
      <c r="DL23" s="576"/>
      <c r="DM23" s="576"/>
      <c r="DN23" s="576"/>
      <c r="DO23" s="576"/>
      <c r="DP23" s="576"/>
      <c r="DQ23" s="576"/>
      <c r="DR23" s="576"/>
      <c r="DS23" s="576"/>
      <c r="DT23" s="576"/>
      <c r="DU23" s="576"/>
      <c r="DV23" s="576"/>
      <c r="DW23" s="576"/>
      <c r="DX23" s="576"/>
      <c r="DY23" s="576"/>
      <c r="DZ23" s="576"/>
      <c r="EA23" s="576"/>
      <c r="EB23" s="576"/>
      <c r="EC23" s="576"/>
      <c r="ED23" s="576"/>
      <c r="EE23" s="576"/>
      <c r="EF23" s="576"/>
      <c r="EG23" s="576"/>
      <c r="EH23" s="576"/>
      <c r="EI23" s="576"/>
      <c r="EJ23" s="576"/>
      <c r="EK23" s="576"/>
      <c r="EL23" s="576"/>
      <c r="EM23" s="576"/>
      <c r="EN23" s="576"/>
      <c r="EO23" s="576"/>
      <c r="EP23" s="576"/>
      <c r="EQ23" s="576"/>
      <c r="ER23" s="576"/>
      <c r="ES23" s="576"/>
      <c r="ET23" s="576"/>
      <c r="EU23" s="576"/>
      <c r="EV23" s="576"/>
      <c r="EW23" s="576"/>
      <c r="EX23" s="576"/>
      <c r="EY23" s="576"/>
      <c r="EZ23" s="576"/>
      <c r="FA23" s="576"/>
      <c r="FB23" s="576"/>
      <c r="FC23" s="576"/>
      <c r="FD23" s="576"/>
      <c r="FE23" s="576"/>
      <c r="FF23" s="576"/>
      <c r="FG23" s="576"/>
      <c r="FH23" s="576"/>
      <c r="FI23" s="576"/>
      <c r="FJ23" s="576"/>
      <c r="FK23" s="576"/>
      <c r="FL23" s="576"/>
      <c r="FM23" s="576"/>
      <c r="FN23" s="576"/>
      <c r="FO23" s="576"/>
      <c r="FP23" s="576"/>
      <c r="FQ23" s="576"/>
      <c r="FR23" s="576"/>
      <c r="FS23" s="576"/>
      <c r="FT23" s="576"/>
      <c r="FU23" s="576"/>
      <c r="FV23" s="576"/>
      <c r="FW23" s="576"/>
      <c r="FX23" s="576"/>
      <c r="FY23" s="576"/>
      <c r="FZ23" s="576"/>
      <c r="GA23" s="576"/>
      <c r="GB23" s="576"/>
      <c r="GC23" s="576"/>
      <c r="GD23" s="576"/>
      <c r="GE23" s="576"/>
      <c r="GF23" s="576"/>
      <c r="GG23" s="576"/>
      <c r="GH23" s="576"/>
      <c r="GI23" s="576"/>
      <c r="GJ23" s="576"/>
      <c r="GK23" s="576"/>
      <c r="GL23" s="576"/>
      <c r="GM23" s="576"/>
      <c r="GN23" s="576"/>
      <c r="GO23" s="576"/>
      <c r="GP23" s="576"/>
      <c r="GQ23" s="576"/>
      <c r="GR23" s="576"/>
      <c r="GS23" s="576"/>
      <c r="GT23" s="576"/>
      <c r="GU23" s="576"/>
      <c r="GV23" s="576"/>
      <c r="GW23" s="576"/>
      <c r="GX23" s="576"/>
      <c r="GY23" s="576"/>
      <c r="GZ23" s="576"/>
      <c r="HA23" s="576"/>
      <c r="HB23" s="576"/>
      <c r="HC23" s="576"/>
      <c r="HD23" s="576"/>
      <c r="HE23" s="576"/>
      <c r="HF23" s="576"/>
      <c r="HG23" s="576"/>
      <c r="HH23" s="576"/>
      <c r="HI23" s="576"/>
      <c r="HJ23" s="576"/>
      <c r="HK23" s="576"/>
      <c r="HL23" s="576"/>
      <c r="HM23" s="576"/>
      <c r="HN23" s="576"/>
      <c r="HO23" s="576"/>
      <c r="HP23" s="576"/>
      <c r="HQ23" s="576"/>
      <c r="HR23" s="576"/>
      <c r="HS23" s="576"/>
      <c r="HT23" s="576"/>
      <c r="HU23" s="576"/>
      <c r="HV23" s="576"/>
      <c r="HW23" s="576"/>
      <c r="HX23" s="576"/>
      <c r="HY23" s="576"/>
      <c r="HZ23" s="576"/>
      <c r="IA23" s="576"/>
      <c r="IB23" s="576"/>
      <c r="IC23" s="576"/>
      <c r="ID23" s="576"/>
      <c r="IE23" s="576"/>
      <c r="IF23" s="576"/>
      <c r="IG23" s="576"/>
      <c r="IH23" s="576"/>
    </row>
    <row r="24" spans="1:242" s="604" customFormat="1" x14ac:dyDescent="0.25">
      <c r="A24" s="848"/>
      <c r="B24" s="644"/>
      <c r="C24" s="638"/>
      <c r="D24" s="639"/>
      <c r="E24" s="640"/>
      <c r="F24" s="925"/>
      <c r="G24" s="597"/>
      <c r="H24" s="587"/>
      <c r="I24" s="654"/>
      <c r="J24" s="644"/>
      <c r="K24" s="644"/>
      <c r="L24" s="644"/>
      <c r="M24" s="644"/>
      <c r="N24" s="644"/>
      <c r="O24" s="598"/>
      <c r="P24" s="590"/>
      <c r="Q24" s="655"/>
      <c r="R24" s="642"/>
      <c r="S24" s="642"/>
      <c r="T24" s="642"/>
      <c r="U24" s="642"/>
      <c r="V24" s="643"/>
      <c r="W24" s="585"/>
      <c r="X24" s="590"/>
      <c r="Y24" s="585"/>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6"/>
      <c r="BC24" s="576"/>
      <c r="BD24" s="576"/>
      <c r="BE24" s="576"/>
      <c r="BF24" s="576"/>
      <c r="BG24" s="576"/>
      <c r="BH24" s="576"/>
      <c r="BI24" s="576"/>
      <c r="BJ24" s="576"/>
      <c r="BK24" s="576"/>
      <c r="BL24" s="576"/>
      <c r="BM24" s="576"/>
      <c r="BN24" s="576"/>
      <c r="BO24" s="576"/>
      <c r="BP24" s="576"/>
      <c r="BQ24" s="576"/>
      <c r="BR24" s="576"/>
      <c r="BS24" s="576"/>
      <c r="BT24" s="576"/>
      <c r="BU24" s="576"/>
      <c r="BV24" s="576"/>
      <c r="BW24" s="576"/>
      <c r="BX24" s="576"/>
      <c r="BY24" s="576"/>
      <c r="BZ24" s="576"/>
      <c r="CA24" s="576"/>
      <c r="CB24" s="576"/>
      <c r="CC24" s="576"/>
      <c r="CD24" s="576"/>
      <c r="CE24" s="576"/>
      <c r="CF24" s="576"/>
      <c r="CG24" s="576"/>
      <c r="CH24" s="576"/>
      <c r="CI24" s="576"/>
      <c r="CJ24" s="576"/>
      <c r="CK24" s="576"/>
      <c r="CL24" s="576"/>
      <c r="CM24" s="576"/>
      <c r="CN24" s="576"/>
      <c r="CO24" s="576"/>
      <c r="CP24" s="576"/>
      <c r="CQ24" s="576"/>
      <c r="CR24" s="576"/>
      <c r="CS24" s="576"/>
      <c r="CT24" s="576"/>
      <c r="CU24" s="576"/>
      <c r="CV24" s="576"/>
      <c r="CW24" s="576"/>
      <c r="CX24" s="576"/>
      <c r="CY24" s="576"/>
      <c r="CZ24" s="576"/>
      <c r="DA24" s="576"/>
      <c r="DB24" s="576"/>
      <c r="DC24" s="576"/>
      <c r="DD24" s="576"/>
      <c r="DE24" s="576"/>
      <c r="DF24" s="576"/>
      <c r="DG24" s="576"/>
      <c r="DH24" s="576"/>
      <c r="DI24" s="576"/>
      <c r="DJ24" s="576"/>
      <c r="DK24" s="576"/>
      <c r="DL24" s="576"/>
      <c r="DM24" s="576"/>
      <c r="DN24" s="576"/>
      <c r="DO24" s="576"/>
      <c r="DP24" s="576"/>
      <c r="DQ24" s="576"/>
      <c r="DR24" s="576"/>
      <c r="DS24" s="576"/>
      <c r="DT24" s="576"/>
      <c r="DU24" s="576"/>
      <c r="DV24" s="576"/>
      <c r="DW24" s="576"/>
      <c r="DX24" s="576"/>
      <c r="DY24" s="576"/>
      <c r="DZ24" s="576"/>
      <c r="EA24" s="576"/>
      <c r="EB24" s="576"/>
      <c r="EC24" s="576"/>
      <c r="ED24" s="576"/>
      <c r="EE24" s="576"/>
      <c r="EF24" s="576"/>
      <c r="EG24" s="576"/>
      <c r="EH24" s="576"/>
      <c r="EI24" s="576"/>
      <c r="EJ24" s="576"/>
      <c r="EK24" s="576"/>
      <c r="EL24" s="576"/>
      <c r="EM24" s="576"/>
      <c r="EN24" s="576"/>
      <c r="EO24" s="576"/>
      <c r="EP24" s="576"/>
      <c r="EQ24" s="576"/>
      <c r="ER24" s="576"/>
      <c r="ES24" s="576"/>
      <c r="ET24" s="576"/>
      <c r="EU24" s="576"/>
      <c r="EV24" s="576"/>
      <c r="EW24" s="576"/>
      <c r="EX24" s="576"/>
      <c r="EY24" s="576"/>
      <c r="EZ24" s="576"/>
      <c r="FA24" s="576"/>
      <c r="FB24" s="576"/>
      <c r="FC24" s="576"/>
      <c r="FD24" s="576"/>
      <c r="FE24" s="576"/>
      <c r="FF24" s="576"/>
      <c r="FG24" s="576"/>
      <c r="FH24" s="576"/>
      <c r="FI24" s="576"/>
      <c r="FJ24" s="576"/>
      <c r="FK24" s="576"/>
      <c r="FL24" s="576"/>
      <c r="FM24" s="576"/>
      <c r="FN24" s="576"/>
      <c r="FO24" s="576"/>
      <c r="FP24" s="576"/>
      <c r="FQ24" s="576"/>
      <c r="FR24" s="576"/>
      <c r="FS24" s="576"/>
      <c r="FT24" s="576"/>
      <c r="FU24" s="576"/>
      <c r="FV24" s="576"/>
      <c r="FW24" s="576"/>
      <c r="FX24" s="576"/>
      <c r="FY24" s="576"/>
      <c r="FZ24" s="576"/>
      <c r="GA24" s="576"/>
      <c r="GB24" s="576"/>
      <c r="GC24" s="576"/>
      <c r="GD24" s="576"/>
      <c r="GE24" s="576"/>
      <c r="GF24" s="576"/>
      <c r="GG24" s="576"/>
      <c r="GH24" s="576"/>
      <c r="GI24" s="576"/>
      <c r="GJ24" s="576"/>
      <c r="GK24" s="576"/>
      <c r="GL24" s="576"/>
      <c r="GM24" s="576"/>
      <c r="GN24" s="576"/>
      <c r="GO24" s="576"/>
      <c r="GP24" s="576"/>
      <c r="GQ24" s="576"/>
      <c r="GR24" s="576"/>
      <c r="GS24" s="576"/>
      <c r="GT24" s="576"/>
      <c r="GU24" s="576"/>
      <c r="GV24" s="576"/>
      <c r="GW24" s="576"/>
      <c r="GX24" s="576"/>
      <c r="GY24" s="576"/>
      <c r="GZ24" s="576"/>
      <c r="HA24" s="576"/>
      <c r="HB24" s="576"/>
      <c r="HC24" s="576"/>
      <c r="HD24" s="576"/>
      <c r="HE24" s="576"/>
      <c r="HF24" s="576"/>
      <c r="HG24" s="576"/>
      <c r="HH24" s="576"/>
      <c r="HI24" s="576"/>
      <c r="HJ24" s="576"/>
      <c r="HK24" s="576"/>
      <c r="HL24" s="576"/>
      <c r="HM24" s="576"/>
      <c r="HN24" s="576"/>
      <c r="HO24" s="576"/>
      <c r="HP24" s="576"/>
      <c r="HQ24" s="576"/>
      <c r="HR24" s="576"/>
      <c r="HS24" s="576"/>
      <c r="HT24" s="576"/>
      <c r="HU24" s="576"/>
      <c r="HV24" s="576"/>
      <c r="HW24" s="576"/>
      <c r="HX24" s="576"/>
      <c r="HY24" s="576"/>
      <c r="HZ24" s="576"/>
      <c r="IA24" s="576"/>
      <c r="IB24" s="576"/>
      <c r="IC24" s="576"/>
      <c r="ID24" s="576"/>
      <c r="IE24" s="576"/>
      <c r="IF24" s="576"/>
      <c r="IG24" s="576"/>
      <c r="IH24" s="576"/>
    </row>
    <row r="25" spans="1:242" ht="34.5" customHeight="1" x14ac:dyDescent="0.25">
      <c r="A25" s="1044" t="s">
        <v>319</v>
      </c>
      <c r="B25" s="644"/>
      <c r="C25" s="646" t="s">
        <v>66</v>
      </c>
      <c r="D25" s="647" t="s">
        <v>57</v>
      </c>
      <c r="E25" s="782"/>
      <c r="F25" s="710"/>
      <c r="G25" s="588"/>
      <c r="H25" s="587"/>
      <c r="I25" s="646" t="s">
        <v>7</v>
      </c>
      <c r="J25" s="618" t="s">
        <v>59</v>
      </c>
      <c r="K25" s="644"/>
      <c r="L25" s="644"/>
      <c r="M25" s="644"/>
      <c r="N25" s="644"/>
      <c r="O25" s="589"/>
      <c r="P25" s="590"/>
      <c r="Q25" s="656" t="s">
        <v>323</v>
      </c>
      <c r="R25" s="642"/>
      <c r="S25" s="642"/>
      <c r="T25" s="642"/>
      <c r="U25" s="642"/>
      <c r="V25" s="656" t="s">
        <v>334</v>
      </c>
      <c r="W25" s="585"/>
      <c r="X25" s="649"/>
      <c r="Y25" s="585"/>
    </row>
    <row r="26" spans="1:242" x14ac:dyDescent="0.25">
      <c r="A26" s="1045"/>
      <c r="B26" s="644"/>
      <c r="C26" s="620" t="s">
        <v>68</v>
      </c>
      <c r="D26" s="621" t="s">
        <v>36</v>
      </c>
      <c r="E26" s="782"/>
      <c r="F26" s="710"/>
      <c r="G26" s="588"/>
      <c r="H26" s="587"/>
      <c r="I26" s="620" t="s">
        <v>8</v>
      </c>
      <c r="J26" s="621" t="s">
        <v>35</v>
      </c>
      <c r="K26" s="644"/>
      <c r="L26" s="644"/>
      <c r="M26" s="644"/>
      <c r="N26" s="644"/>
      <c r="O26" s="589"/>
      <c r="P26" s="590"/>
      <c r="Q26" s="623" t="s">
        <v>47</v>
      </c>
      <c r="R26" s="642"/>
      <c r="S26" s="642"/>
      <c r="T26" s="642"/>
      <c r="U26" s="642"/>
      <c r="V26" s="626" t="s">
        <v>47</v>
      </c>
      <c r="W26" s="585"/>
      <c r="X26" s="651"/>
      <c r="Y26" s="585"/>
    </row>
    <row r="27" spans="1:242" s="604" customFormat="1" x14ac:dyDescent="0.25">
      <c r="A27" s="1025" t="s">
        <v>320</v>
      </c>
      <c r="B27" s="644"/>
      <c r="C27" s="627"/>
      <c r="D27" s="628"/>
      <c r="E27" s="782"/>
      <c r="F27" s="925"/>
      <c r="G27" s="597"/>
      <c r="H27" s="587"/>
      <c r="I27" s="629"/>
      <c r="J27" s="630"/>
      <c r="K27" s="644"/>
      <c r="L27" s="644"/>
      <c r="M27" s="644"/>
      <c r="N27" s="644"/>
      <c r="O27" s="598"/>
      <c r="P27" s="590"/>
      <c r="Q27" s="632">
        <f>IF(D27="-",0,(D27*J27/100)+C27*I27)</f>
        <v>0</v>
      </c>
      <c r="R27" s="642"/>
      <c r="S27" s="642"/>
      <c r="T27" s="642"/>
      <c r="U27" s="642"/>
      <c r="V27" s="634">
        <f>SUM(Q27:Q30)</f>
        <v>0</v>
      </c>
      <c r="W27" s="585"/>
      <c r="X27" s="622"/>
      <c r="Y27" s="585"/>
      <c r="Z27" s="576"/>
      <c r="AA27" s="576"/>
      <c r="AB27" s="576"/>
      <c r="AC27" s="576"/>
      <c r="AD27" s="576"/>
      <c r="AE27" s="576"/>
      <c r="AF27" s="576"/>
      <c r="AG27" s="576"/>
      <c r="AH27" s="576"/>
      <c r="AI27" s="576"/>
      <c r="AJ27" s="576"/>
      <c r="AK27" s="576"/>
      <c r="AL27" s="576"/>
      <c r="AM27" s="576"/>
      <c r="AN27" s="576"/>
      <c r="AO27" s="576"/>
      <c r="AP27" s="576"/>
      <c r="AQ27" s="576"/>
      <c r="AR27" s="576"/>
      <c r="AS27" s="576"/>
      <c r="AT27" s="576"/>
      <c r="AU27" s="576"/>
      <c r="AV27" s="576"/>
      <c r="AW27" s="576"/>
      <c r="AX27" s="576"/>
      <c r="AY27" s="576"/>
      <c r="AZ27" s="576"/>
      <c r="BA27" s="576"/>
      <c r="BB27" s="576"/>
      <c r="BC27" s="576"/>
      <c r="BD27" s="576"/>
      <c r="BE27" s="576"/>
      <c r="BF27" s="576"/>
      <c r="BG27" s="576"/>
      <c r="BH27" s="576"/>
      <c r="BI27" s="576"/>
      <c r="BJ27" s="576"/>
      <c r="BK27" s="576"/>
      <c r="BL27" s="576"/>
      <c r="BM27" s="576"/>
      <c r="BN27" s="576"/>
      <c r="BO27" s="576"/>
      <c r="BP27" s="576"/>
      <c r="BQ27" s="576"/>
      <c r="BR27" s="576"/>
      <c r="BS27" s="576"/>
      <c r="BT27" s="576"/>
      <c r="BU27" s="576"/>
      <c r="BV27" s="576"/>
      <c r="BW27" s="576"/>
      <c r="BX27" s="576"/>
      <c r="BY27" s="576"/>
      <c r="BZ27" s="576"/>
      <c r="CA27" s="576"/>
      <c r="CB27" s="576"/>
      <c r="CC27" s="576"/>
      <c r="CD27" s="576"/>
      <c r="CE27" s="576"/>
      <c r="CF27" s="576"/>
      <c r="CG27" s="576"/>
      <c r="CH27" s="576"/>
      <c r="CI27" s="576"/>
      <c r="CJ27" s="576"/>
      <c r="CK27" s="576"/>
      <c r="CL27" s="576"/>
      <c r="CM27" s="576"/>
      <c r="CN27" s="576"/>
      <c r="CO27" s="576"/>
      <c r="CP27" s="576"/>
      <c r="CQ27" s="576"/>
      <c r="CR27" s="576"/>
      <c r="CS27" s="576"/>
      <c r="CT27" s="576"/>
      <c r="CU27" s="576"/>
      <c r="CV27" s="576"/>
      <c r="CW27" s="576"/>
      <c r="CX27" s="576"/>
      <c r="CY27" s="576"/>
      <c r="CZ27" s="576"/>
      <c r="DA27" s="576"/>
      <c r="DB27" s="576"/>
      <c r="DC27" s="576"/>
      <c r="DD27" s="576"/>
      <c r="DE27" s="576"/>
      <c r="DF27" s="576"/>
      <c r="DG27" s="576"/>
      <c r="DH27" s="576"/>
      <c r="DI27" s="576"/>
      <c r="DJ27" s="576"/>
      <c r="DK27" s="576"/>
      <c r="DL27" s="576"/>
      <c r="DM27" s="576"/>
      <c r="DN27" s="576"/>
      <c r="DO27" s="576"/>
      <c r="DP27" s="576"/>
      <c r="DQ27" s="576"/>
      <c r="DR27" s="576"/>
      <c r="DS27" s="576"/>
      <c r="DT27" s="576"/>
      <c r="DU27" s="576"/>
      <c r="DV27" s="576"/>
      <c r="DW27" s="576"/>
      <c r="DX27" s="576"/>
      <c r="DY27" s="576"/>
      <c r="DZ27" s="576"/>
      <c r="EA27" s="576"/>
      <c r="EB27" s="576"/>
      <c r="EC27" s="576"/>
      <c r="ED27" s="576"/>
      <c r="EE27" s="576"/>
      <c r="EF27" s="576"/>
      <c r="EG27" s="576"/>
      <c r="EH27" s="576"/>
      <c r="EI27" s="576"/>
      <c r="EJ27" s="576"/>
      <c r="EK27" s="576"/>
      <c r="EL27" s="576"/>
      <c r="EM27" s="576"/>
      <c r="EN27" s="576"/>
      <c r="EO27" s="576"/>
      <c r="EP27" s="576"/>
      <c r="EQ27" s="576"/>
      <c r="ER27" s="576"/>
      <c r="ES27" s="576"/>
      <c r="ET27" s="576"/>
      <c r="EU27" s="576"/>
      <c r="EV27" s="576"/>
      <c r="EW27" s="576"/>
      <c r="EX27" s="576"/>
      <c r="EY27" s="576"/>
      <c r="EZ27" s="576"/>
      <c r="FA27" s="576"/>
      <c r="FB27" s="576"/>
      <c r="FC27" s="576"/>
      <c r="FD27" s="576"/>
      <c r="FE27" s="576"/>
      <c r="FF27" s="576"/>
      <c r="FG27" s="576"/>
      <c r="FH27" s="576"/>
      <c r="FI27" s="576"/>
      <c r="FJ27" s="576"/>
      <c r="FK27" s="576"/>
      <c r="FL27" s="576"/>
      <c r="FM27" s="576"/>
      <c r="FN27" s="576"/>
      <c r="FO27" s="576"/>
      <c r="FP27" s="576"/>
      <c r="FQ27" s="576"/>
      <c r="FR27" s="576"/>
      <c r="FS27" s="576"/>
      <c r="FT27" s="576"/>
      <c r="FU27" s="576"/>
      <c r="FV27" s="576"/>
      <c r="FW27" s="576"/>
      <c r="FX27" s="576"/>
      <c r="FY27" s="576"/>
      <c r="FZ27" s="576"/>
      <c r="GA27" s="576"/>
      <c r="GB27" s="576"/>
      <c r="GC27" s="576"/>
      <c r="GD27" s="576"/>
      <c r="GE27" s="576"/>
      <c r="GF27" s="576"/>
      <c r="GG27" s="576"/>
      <c r="GH27" s="576"/>
      <c r="GI27" s="576"/>
      <c r="GJ27" s="576"/>
      <c r="GK27" s="576"/>
      <c r="GL27" s="576"/>
      <c r="GM27" s="576"/>
      <c r="GN27" s="576"/>
      <c r="GO27" s="576"/>
      <c r="GP27" s="576"/>
      <c r="GQ27" s="576"/>
      <c r="GR27" s="576"/>
      <c r="GS27" s="576"/>
      <c r="GT27" s="576"/>
      <c r="GU27" s="576"/>
      <c r="GV27" s="576"/>
      <c r="GW27" s="576"/>
      <c r="GX27" s="576"/>
      <c r="GY27" s="576"/>
      <c r="GZ27" s="576"/>
      <c r="HA27" s="576"/>
      <c r="HB27" s="576"/>
      <c r="HC27" s="576"/>
      <c r="HD27" s="576"/>
      <c r="HE27" s="576"/>
      <c r="HF27" s="576"/>
      <c r="HG27" s="576"/>
      <c r="HH27" s="576"/>
      <c r="HI27" s="576"/>
      <c r="HJ27" s="576"/>
      <c r="HK27" s="576"/>
      <c r="HL27" s="576"/>
      <c r="HM27" s="576"/>
      <c r="HN27" s="576"/>
      <c r="HO27" s="576"/>
      <c r="HP27" s="576"/>
      <c r="HQ27" s="576"/>
      <c r="HR27" s="576"/>
      <c r="HS27" s="576"/>
      <c r="HT27" s="576"/>
      <c r="HU27" s="576"/>
      <c r="HV27" s="576"/>
      <c r="HW27" s="576"/>
      <c r="HX27" s="576"/>
      <c r="HY27" s="576"/>
      <c r="HZ27" s="576"/>
      <c r="IA27" s="576"/>
      <c r="IB27" s="576"/>
      <c r="IC27" s="576"/>
      <c r="ID27" s="576"/>
      <c r="IE27" s="576"/>
      <c r="IF27" s="576"/>
      <c r="IG27" s="576"/>
      <c r="IH27" s="576"/>
    </row>
    <row r="28" spans="1:242" s="604" customFormat="1" x14ac:dyDescent="0.25">
      <c r="A28" s="1026" t="s">
        <v>321</v>
      </c>
      <c r="B28" s="644"/>
      <c r="C28" s="627"/>
      <c r="D28" s="628"/>
      <c r="E28" s="782"/>
      <c r="F28" s="925"/>
      <c r="G28" s="597"/>
      <c r="H28" s="587"/>
      <c r="I28" s="629"/>
      <c r="J28" s="630"/>
      <c r="K28" s="644"/>
      <c r="L28" s="644"/>
      <c r="M28" s="644"/>
      <c r="N28" s="644"/>
      <c r="O28" s="598"/>
      <c r="P28" s="590"/>
      <c r="Q28" s="632">
        <f>IF(D28="-",0,(D28*J28/100)+C28*I28)</f>
        <v>0</v>
      </c>
      <c r="R28" s="642"/>
      <c r="S28" s="642"/>
      <c r="T28" s="642"/>
      <c r="U28" s="642"/>
      <c r="V28" s="643"/>
      <c r="W28" s="585"/>
      <c r="X28" s="622"/>
      <c r="Y28" s="585"/>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6"/>
      <c r="AY28" s="576"/>
      <c r="AZ28" s="576"/>
      <c r="BA28" s="576"/>
      <c r="BB28" s="576"/>
      <c r="BC28" s="576"/>
      <c r="BD28" s="576"/>
      <c r="BE28" s="576"/>
      <c r="BF28" s="576"/>
      <c r="BG28" s="576"/>
      <c r="BH28" s="576"/>
      <c r="BI28" s="576"/>
      <c r="BJ28" s="576"/>
      <c r="BK28" s="576"/>
      <c r="BL28" s="576"/>
      <c r="BM28" s="576"/>
      <c r="BN28" s="576"/>
      <c r="BO28" s="576"/>
      <c r="BP28" s="576"/>
      <c r="BQ28" s="576"/>
      <c r="BR28" s="576"/>
      <c r="BS28" s="576"/>
      <c r="BT28" s="576"/>
      <c r="BU28" s="576"/>
      <c r="BV28" s="576"/>
      <c r="BW28" s="576"/>
      <c r="BX28" s="576"/>
      <c r="BY28" s="576"/>
      <c r="BZ28" s="576"/>
      <c r="CA28" s="576"/>
      <c r="CB28" s="576"/>
      <c r="CC28" s="576"/>
      <c r="CD28" s="576"/>
      <c r="CE28" s="576"/>
      <c r="CF28" s="576"/>
      <c r="CG28" s="576"/>
      <c r="CH28" s="576"/>
      <c r="CI28" s="576"/>
      <c r="CJ28" s="576"/>
      <c r="CK28" s="576"/>
      <c r="CL28" s="576"/>
      <c r="CM28" s="576"/>
      <c r="CN28" s="576"/>
      <c r="CO28" s="576"/>
      <c r="CP28" s="576"/>
      <c r="CQ28" s="576"/>
      <c r="CR28" s="576"/>
      <c r="CS28" s="576"/>
      <c r="CT28" s="576"/>
      <c r="CU28" s="576"/>
      <c r="CV28" s="576"/>
      <c r="CW28" s="576"/>
      <c r="CX28" s="576"/>
      <c r="CY28" s="576"/>
      <c r="CZ28" s="576"/>
      <c r="DA28" s="576"/>
      <c r="DB28" s="576"/>
      <c r="DC28" s="576"/>
      <c r="DD28" s="576"/>
      <c r="DE28" s="576"/>
      <c r="DF28" s="576"/>
      <c r="DG28" s="576"/>
      <c r="DH28" s="576"/>
      <c r="DI28" s="576"/>
      <c r="DJ28" s="576"/>
      <c r="DK28" s="576"/>
      <c r="DL28" s="576"/>
      <c r="DM28" s="576"/>
      <c r="DN28" s="576"/>
      <c r="DO28" s="576"/>
      <c r="DP28" s="576"/>
      <c r="DQ28" s="576"/>
      <c r="DR28" s="576"/>
      <c r="DS28" s="576"/>
      <c r="DT28" s="576"/>
      <c r="DU28" s="576"/>
      <c r="DV28" s="576"/>
      <c r="DW28" s="576"/>
      <c r="DX28" s="576"/>
      <c r="DY28" s="576"/>
      <c r="DZ28" s="576"/>
      <c r="EA28" s="576"/>
      <c r="EB28" s="576"/>
      <c r="EC28" s="576"/>
      <c r="ED28" s="576"/>
      <c r="EE28" s="576"/>
      <c r="EF28" s="576"/>
      <c r="EG28" s="576"/>
      <c r="EH28" s="576"/>
      <c r="EI28" s="576"/>
      <c r="EJ28" s="576"/>
      <c r="EK28" s="576"/>
      <c r="EL28" s="576"/>
      <c r="EM28" s="576"/>
      <c r="EN28" s="576"/>
      <c r="EO28" s="576"/>
      <c r="EP28" s="576"/>
      <c r="EQ28" s="576"/>
      <c r="ER28" s="576"/>
      <c r="ES28" s="576"/>
      <c r="ET28" s="576"/>
      <c r="EU28" s="576"/>
      <c r="EV28" s="576"/>
      <c r="EW28" s="576"/>
      <c r="EX28" s="576"/>
      <c r="EY28" s="576"/>
      <c r="EZ28" s="576"/>
      <c r="FA28" s="576"/>
      <c r="FB28" s="576"/>
      <c r="FC28" s="576"/>
      <c r="FD28" s="576"/>
      <c r="FE28" s="576"/>
      <c r="FF28" s="576"/>
      <c r="FG28" s="576"/>
      <c r="FH28" s="576"/>
      <c r="FI28" s="576"/>
      <c r="FJ28" s="576"/>
      <c r="FK28" s="576"/>
      <c r="FL28" s="576"/>
      <c r="FM28" s="576"/>
      <c r="FN28" s="576"/>
      <c r="FO28" s="576"/>
      <c r="FP28" s="576"/>
      <c r="FQ28" s="576"/>
      <c r="FR28" s="576"/>
      <c r="FS28" s="576"/>
      <c r="FT28" s="576"/>
      <c r="FU28" s="576"/>
      <c r="FV28" s="576"/>
      <c r="FW28" s="576"/>
      <c r="FX28" s="576"/>
      <c r="FY28" s="576"/>
      <c r="FZ28" s="576"/>
      <c r="GA28" s="576"/>
      <c r="GB28" s="576"/>
      <c r="GC28" s="576"/>
      <c r="GD28" s="576"/>
      <c r="GE28" s="576"/>
      <c r="GF28" s="576"/>
      <c r="GG28" s="576"/>
      <c r="GH28" s="576"/>
      <c r="GI28" s="576"/>
      <c r="GJ28" s="576"/>
      <c r="GK28" s="576"/>
      <c r="GL28" s="576"/>
      <c r="GM28" s="576"/>
      <c r="GN28" s="576"/>
      <c r="GO28" s="576"/>
      <c r="GP28" s="576"/>
      <c r="GQ28" s="576"/>
      <c r="GR28" s="576"/>
      <c r="GS28" s="576"/>
      <c r="GT28" s="576"/>
      <c r="GU28" s="576"/>
      <c r="GV28" s="576"/>
      <c r="GW28" s="576"/>
      <c r="GX28" s="576"/>
      <c r="GY28" s="576"/>
      <c r="GZ28" s="576"/>
      <c r="HA28" s="576"/>
      <c r="HB28" s="576"/>
      <c r="HC28" s="576"/>
      <c r="HD28" s="576"/>
      <c r="HE28" s="576"/>
      <c r="HF28" s="576"/>
      <c r="HG28" s="576"/>
      <c r="HH28" s="576"/>
      <c r="HI28" s="576"/>
      <c r="HJ28" s="576"/>
      <c r="HK28" s="576"/>
      <c r="HL28" s="576"/>
      <c r="HM28" s="576"/>
      <c r="HN28" s="576"/>
      <c r="HO28" s="576"/>
      <c r="HP28" s="576"/>
      <c r="HQ28" s="576"/>
      <c r="HR28" s="576"/>
      <c r="HS28" s="576"/>
      <c r="HT28" s="576"/>
      <c r="HU28" s="576"/>
      <c r="HV28" s="576"/>
      <c r="HW28" s="576"/>
      <c r="HX28" s="576"/>
      <c r="HY28" s="576"/>
      <c r="HZ28" s="576"/>
      <c r="IA28" s="576"/>
      <c r="IB28" s="576"/>
      <c r="IC28" s="576"/>
      <c r="ID28" s="576"/>
      <c r="IE28" s="576"/>
      <c r="IF28" s="576"/>
      <c r="IG28" s="576"/>
      <c r="IH28" s="576"/>
    </row>
    <row r="29" spans="1:242" x14ac:dyDescent="0.25">
      <c r="A29" s="1025" t="s">
        <v>297</v>
      </c>
      <c r="B29" s="644"/>
      <c r="C29" s="627"/>
      <c r="D29" s="628"/>
      <c r="E29" s="782"/>
      <c r="F29" s="710"/>
      <c r="G29" s="588"/>
      <c r="H29" s="587"/>
      <c r="I29" s="629"/>
      <c r="J29" s="630"/>
      <c r="K29" s="644"/>
      <c r="L29" s="644"/>
      <c r="M29" s="644"/>
      <c r="N29" s="644"/>
      <c r="O29" s="589"/>
      <c r="P29" s="590"/>
      <c r="Q29" s="632">
        <f>IF(D29="-",0,(D29*J29/100)+C29*I29)</f>
        <v>0</v>
      </c>
      <c r="R29" s="642"/>
      <c r="S29" s="642"/>
      <c r="T29" s="642"/>
      <c r="U29" s="642"/>
      <c r="V29" s="643"/>
      <c r="W29" s="585"/>
      <c r="X29" s="653"/>
      <c r="Y29" s="585"/>
    </row>
    <row r="30" spans="1:242" x14ac:dyDescent="0.25">
      <c r="A30" s="1025" t="s">
        <v>322</v>
      </c>
      <c r="B30" s="644"/>
      <c r="C30" s="627"/>
      <c r="D30" s="628"/>
      <c r="E30" s="782"/>
      <c r="F30" s="710"/>
      <c r="G30" s="588"/>
      <c r="H30" s="587"/>
      <c r="I30" s="629"/>
      <c r="J30" s="630"/>
      <c r="K30" s="644"/>
      <c r="L30" s="644"/>
      <c r="M30" s="644"/>
      <c r="N30" s="644"/>
      <c r="O30" s="589"/>
      <c r="P30" s="590"/>
      <c r="Q30" s="632">
        <f>IF(D30="-",0,(D30*J30/100)+C30*I30)</f>
        <v>0</v>
      </c>
      <c r="R30" s="642"/>
      <c r="S30" s="642"/>
      <c r="T30" s="642"/>
      <c r="U30" s="642"/>
      <c r="V30" s="643"/>
      <c r="W30" s="585"/>
      <c r="X30" s="653"/>
      <c r="Y30" s="585"/>
    </row>
    <row r="31" spans="1:242" s="604" customFormat="1" x14ac:dyDescent="0.25">
      <c r="A31" s="848"/>
      <c r="B31" s="644"/>
      <c r="C31" s="657"/>
      <c r="D31" s="658"/>
      <c r="E31" s="658"/>
      <c r="F31" s="926"/>
      <c r="G31" s="597"/>
      <c r="H31" s="587"/>
      <c r="I31" s="659"/>
      <c r="J31" s="660"/>
      <c r="K31" s="644"/>
      <c r="L31" s="644"/>
      <c r="M31" s="644"/>
      <c r="N31" s="644"/>
      <c r="O31" s="598"/>
      <c r="P31" s="590"/>
      <c r="Q31" s="655"/>
      <c r="R31" s="642"/>
      <c r="S31" s="642"/>
      <c r="T31" s="642"/>
      <c r="U31" s="642"/>
      <c r="V31" s="643"/>
      <c r="W31" s="585"/>
      <c r="X31" s="590"/>
      <c r="Y31" s="585"/>
      <c r="Z31" s="576"/>
      <c r="AA31" s="576"/>
      <c r="AB31" s="576"/>
      <c r="AC31" s="576"/>
      <c r="AD31" s="576"/>
      <c r="AE31" s="576"/>
      <c r="AF31" s="576"/>
      <c r="AG31" s="576"/>
      <c r="AH31" s="576"/>
      <c r="AI31" s="576"/>
      <c r="AJ31" s="576"/>
      <c r="AK31" s="576"/>
      <c r="AL31" s="576"/>
      <c r="AM31" s="576"/>
      <c r="AN31" s="576"/>
      <c r="AO31" s="576"/>
      <c r="AP31" s="576"/>
      <c r="AQ31" s="576"/>
      <c r="AR31" s="576"/>
      <c r="AS31" s="576"/>
      <c r="AT31" s="576"/>
      <c r="AU31" s="576"/>
      <c r="AV31" s="576"/>
      <c r="AW31" s="576"/>
      <c r="AX31" s="576"/>
      <c r="AY31" s="576"/>
      <c r="AZ31" s="576"/>
      <c r="BA31" s="576"/>
      <c r="BB31" s="576"/>
      <c r="BC31" s="576"/>
      <c r="BD31" s="576"/>
      <c r="BE31" s="576"/>
      <c r="BF31" s="576"/>
      <c r="BG31" s="576"/>
      <c r="BH31" s="576"/>
      <c r="BI31" s="576"/>
      <c r="BJ31" s="576"/>
      <c r="BK31" s="576"/>
      <c r="BL31" s="576"/>
      <c r="BM31" s="576"/>
      <c r="BN31" s="576"/>
      <c r="BO31" s="576"/>
      <c r="BP31" s="576"/>
      <c r="BQ31" s="576"/>
      <c r="BR31" s="576"/>
      <c r="BS31" s="576"/>
      <c r="BT31" s="576"/>
      <c r="BU31" s="576"/>
      <c r="BV31" s="576"/>
      <c r="BW31" s="576"/>
      <c r="BX31" s="576"/>
      <c r="BY31" s="576"/>
      <c r="BZ31" s="576"/>
      <c r="CA31" s="576"/>
      <c r="CB31" s="576"/>
      <c r="CC31" s="576"/>
      <c r="CD31" s="576"/>
      <c r="CE31" s="576"/>
      <c r="CF31" s="576"/>
      <c r="CG31" s="576"/>
      <c r="CH31" s="576"/>
      <c r="CI31" s="576"/>
      <c r="CJ31" s="576"/>
      <c r="CK31" s="576"/>
      <c r="CL31" s="576"/>
      <c r="CM31" s="576"/>
      <c r="CN31" s="576"/>
      <c r="CO31" s="576"/>
      <c r="CP31" s="576"/>
      <c r="CQ31" s="576"/>
      <c r="CR31" s="576"/>
      <c r="CS31" s="576"/>
      <c r="CT31" s="576"/>
      <c r="CU31" s="576"/>
      <c r="CV31" s="576"/>
      <c r="CW31" s="576"/>
      <c r="CX31" s="576"/>
      <c r="CY31" s="576"/>
      <c r="CZ31" s="576"/>
      <c r="DA31" s="576"/>
      <c r="DB31" s="576"/>
      <c r="DC31" s="576"/>
      <c r="DD31" s="576"/>
      <c r="DE31" s="576"/>
      <c r="DF31" s="576"/>
      <c r="DG31" s="576"/>
      <c r="DH31" s="576"/>
      <c r="DI31" s="576"/>
      <c r="DJ31" s="576"/>
      <c r="DK31" s="576"/>
      <c r="DL31" s="576"/>
      <c r="DM31" s="576"/>
      <c r="DN31" s="576"/>
      <c r="DO31" s="576"/>
      <c r="DP31" s="576"/>
      <c r="DQ31" s="576"/>
      <c r="DR31" s="576"/>
      <c r="DS31" s="576"/>
      <c r="DT31" s="576"/>
      <c r="DU31" s="576"/>
      <c r="DV31" s="576"/>
      <c r="DW31" s="576"/>
      <c r="DX31" s="576"/>
      <c r="DY31" s="576"/>
      <c r="DZ31" s="576"/>
      <c r="EA31" s="576"/>
      <c r="EB31" s="576"/>
      <c r="EC31" s="576"/>
      <c r="ED31" s="576"/>
      <c r="EE31" s="576"/>
      <c r="EF31" s="576"/>
      <c r="EG31" s="576"/>
      <c r="EH31" s="576"/>
      <c r="EI31" s="576"/>
      <c r="EJ31" s="576"/>
      <c r="EK31" s="576"/>
      <c r="EL31" s="576"/>
      <c r="EM31" s="576"/>
      <c r="EN31" s="576"/>
      <c r="EO31" s="576"/>
      <c r="EP31" s="576"/>
      <c r="EQ31" s="576"/>
      <c r="ER31" s="576"/>
      <c r="ES31" s="576"/>
      <c r="ET31" s="576"/>
      <c r="EU31" s="576"/>
      <c r="EV31" s="576"/>
      <c r="EW31" s="576"/>
      <c r="EX31" s="576"/>
      <c r="EY31" s="576"/>
      <c r="EZ31" s="576"/>
      <c r="FA31" s="576"/>
      <c r="FB31" s="576"/>
      <c r="FC31" s="576"/>
      <c r="FD31" s="576"/>
      <c r="FE31" s="576"/>
      <c r="FF31" s="576"/>
      <c r="FG31" s="576"/>
      <c r="FH31" s="576"/>
      <c r="FI31" s="576"/>
      <c r="FJ31" s="576"/>
      <c r="FK31" s="576"/>
      <c r="FL31" s="576"/>
      <c r="FM31" s="576"/>
      <c r="FN31" s="576"/>
      <c r="FO31" s="576"/>
      <c r="FP31" s="576"/>
      <c r="FQ31" s="576"/>
      <c r="FR31" s="576"/>
      <c r="FS31" s="576"/>
      <c r="FT31" s="576"/>
      <c r="FU31" s="576"/>
      <c r="FV31" s="576"/>
      <c r="FW31" s="576"/>
      <c r="FX31" s="576"/>
      <c r="FY31" s="576"/>
      <c r="FZ31" s="576"/>
      <c r="GA31" s="576"/>
      <c r="GB31" s="576"/>
      <c r="GC31" s="576"/>
      <c r="GD31" s="576"/>
      <c r="GE31" s="576"/>
      <c r="GF31" s="576"/>
      <c r="GG31" s="576"/>
      <c r="GH31" s="576"/>
      <c r="GI31" s="576"/>
      <c r="GJ31" s="576"/>
      <c r="GK31" s="576"/>
      <c r="GL31" s="576"/>
      <c r="GM31" s="576"/>
      <c r="GN31" s="576"/>
      <c r="GO31" s="576"/>
      <c r="GP31" s="576"/>
      <c r="GQ31" s="576"/>
      <c r="GR31" s="576"/>
      <c r="GS31" s="576"/>
      <c r="GT31" s="576"/>
      <c r="GU31" s="576"/>
      <c r="GV31" s="576"/>
      <c r="GW31" s="576"/>
      <c r="GX31" s="576"/>
      <c r="GY31" s="576"/>
      <c r="GZ31" s="576"/>
      <c r="HA31" s="576"/>
      <c r="HB31" s="576"/>
      <c r="HC31" s="576"/>
      <c r="HD31" s="576"/>
      <c r="HE31" s="576"/>
      <c r="HF31" s="576"/>
      <c r="HG31" s="576"/>
      <c r="HH31" s="576"/>
      <c r="HI31" s="576"/>
      <c r="HJ31" s="576"/>
      <c r="HK31" s="576"/>
      <c r="HL31" s="576"/>
      <c r="HM31" s="576"/>
      <c r="HN31" s="576"/>
      <c r="HO31" s="576"/>
      <c r="HP31" s="576"/>
      <c r="HQ31" s="576"/>
      <c r="HR31" s="576"/>
      <c r="HS31" s="576"/>
      <c r="HT31" s="576"/>
      <c r="HU31" s="576"/>
      <c r="HV31" s="576"/>
      <c r="HW31" s="576"/>
      <c r="HX31" s="576"/>
      <c r="HY31" s="576"/>
      <c r="HZ31" s="576"/>
      <c r="IA31" s="576"/>
      <c r="IB31" s="576"/>
      <c r="IC31" s="576"/>
      <c r="ID31" s="576"/>
      <c r="IE31" s="576"/>
      <c r="IF31" s="576"/>
      <c r="IG31" s="576"/>
      <c r="IH31" s="576"/>
    </row>
    <row r="32" spans="1:242" s="604" customFormat="1" x14ac:dyDescent="0.25">
      <c r="A32" s="848"/>
      <c r="B32" s="644"/>
      <c r="C32" s="657"/>
      <c r="D32" s="658"/>
      <c r="E32" s="658"/>
      <c r="F32" s="926"/>
      <c r="G32" s="597"/>
      <c r="H32" s="587"/>
      <c r="I32" s="659"/>
      <c r="J32" s="660"/>
      <c r="K32" s="644"/>
      <c r="L32" s="644"/>
      <c r="M32" s="644"/>
      <c r="N32" s="644"/>
      <c r="O32" s="598"/>
      <c r="P32" s="590"/>
      <c r="Q32" s="655"/>
      <c r="R32" s="642"/>
      <c r="S32" s="642"/>
      <c r="T32" s="642"/>
      <c r="U32" s="642"/>
      <c r="V32" s="643"/>
      <c r="W32" s="585"/>
      <c r="X32" s="590"/>
      <c r="Y32" s="585"/>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6"/>
      <c r="AV32" s="576"/>
      <c r="AW32" s="576"/>
      <c r="AX32" s="576"/>
      <c r="AY32" s="576"/>
      <c r="AZ32" s="576"/>
      <c r="BA32" s="576"/>
      <c r="BB32" s="576"/>
      <c r="BC32" s="576"/>
      <c r="BD32" s="576"/>
      <c r="BE32" s="576"/>
      <c r="BF32" s="576"/>
      <c r="BG32" s="576"/>
      <c r="BH32" s="576"/>
      <c r="BI32" s="576"/>
      <c r="BJ32" s="576"/>
      <c r="BK32" s="576"/>
      <c r="BL32" s="576"/>
      <c r="BM32" s="576"/>
      <c r="BN32" s="576"/>
      <c r="BO32" s="576"/>
      <c r="BP32" s="576"/>
      <c r="BQ32" s="576"/>
      <c r="BR32" s="576"/>
      <c r="BS32" s="576"/>
      <c r="BT32" s="576"/>
      <c r="BU32" s="576"/>
      <c r="BV32" s="576"/>
      <c r="BW32" s="576"/>
      <c r="BX32" s="576"/>
      <c r="BY32" s="576"/>
      <c r="BZ32" s="576"/>
      <c r="CA32" s="576"/>
      <c r="CB32" s="576"/>
      <c r="CC32" s="576"/>
      <c r="CD32" s="576"/>
      <c r="CE32" s="576"/>
      <c r="CF32" s="576"/>
      <c r="CG32" s="576"/>
      <c r="CH32" s="576"/>
      <c r="CI32" s="576"/>
      <c r="CJ32" s="576"/>
      <c r="CK32" s="576"/>
      <c r="CL32" s="576"/>
      <c r="CM32" s="576"/>
      <c r="CN32" s="576"/>
      <c r="CO32" s="576"/>
      <c r="CP32" s="576"/>
      <c r="CQ32" s="576"/>
      <c r="CR32" s="576"/>
      <c r="CS32" s="576"/>
      <c r="CT32" s="576"/>
      <c r="CU32" s="576"/>
      <c r="CV32" s="576"/>
      <c r="CW32" s="576"/>
      <c r="CX32" s="576"/>
      <c r="CY32" s="576"/>
      <c r="CZ32" s="576"/>
      <c r="DA32" s="576"/>
      <c r="DB32" s="576"/>
      <c r="DC32" s="576"/>
      <c r="DD32" s="576"/>
      <c r="DE32" s="576"/>
      <c r="DF32" s="576"/>
      <c r="DG32" s="576"/>
      <c r="DH32" s="576"/>
      <c r="DI32" s="576"/>
      <c r="DJ32" s="576"/>
      <c r="DK32" s="576"/>
      <c r="DL32" s="576"/>
      <c r="DM32" s="576"/>
      <c r="DN32" s="576"/>
      <c r="DO32" s="576"/>
      <c r="DP32" s="576"/>
      <c r="DQ32" s="576"/>
      <c r="DR32" s="576"/>
      <c r="DS32" s="576"/>
      <c r="DT32" s="576"/>
      <c r="DU32" s="576"/>
      <c r="DV32" s="576"/>
      <c r="DW32" s="576"/>
      <c r="DX32" s="576"/>
      <c r="DY32" s="576"/>
      <c r="DZ32" s="576"/>
      <c r="EA32" s="576"/>
      <c r="EB32" s="576"/>
      <c r="EC32" s="576"/>
      <c r="ED32" s="576"/>
      <c r="EE32" s="576"/>
      <c r="EF32" s="576"/>
      <c r="EG32" s="576"/>
      <c r="EH32" s="576"/>
      <c r="EI32" s="576"/>
      <c r="EJ32" s="576"/>
      <c r="EK32" s="576"/>
      <c r="EL32" s="576"/>
      <c r="EM32" s="576"/>
      <c r="EN32" s="576"/>
      <c r="EO32" s="576"/>
      <c r="EP32" s="576"/>
      <c r="EQ32" s="576"/>
      <c r="ER32" s="576"/>
      <c r="ES32" s="576"/>
      <c r="ET32" s="576"/>
      <c r="EU32" s="576"/>
      <c r="EV32" s="576"/>
      <c r="EW32" s="576"/>
      <c r="EX32" s="576"/>
      <c r="EY32" s="576"/>
      <c r="EZ32" s="576"/>
      <c r="FA32" s="576"/>
      <c r="FB32" s="576"/>
      <c r="FC32" s="576"/>
      <c r="FD32" s="576"/>
      <c r="FE32" s="576"/>
      <c r="FF32" s="576"/>
      <c r="FG32" s="576"/>
      <c r="FH32" s="576"/>
      <c r="FI32" s="576"/>
      <c r="FJ32" s="576"/>
      <c r="FK32" s="576"/>
      <c r="FL32" s="576"/>
      <c r="FM32" s="576"/>
      <c r="FN32" s="576"/>
      <c r="FO32" s="576"/>
      <c r="FP32" s="576"/>
      <c r="FQ32" s="576"/>
      <c r="FR32" s="576"/>
      <c r="FS32" s="576"/>
      <c r="FT32" s="576"/>
      <c r="FU32" s="576"/>
      <c r="FV32" s="576"/>
      <c r="FW32" s="576"/>
      <c r="FX32" s="576"/>
      <c r="FY32" s="576"/>
      <c r="FZ32" s="576"/>
      <c r="GA32" s="576"/>
      <c r="GB32" s="576"/>
      <c r="GC32" s="576"/>
      <c r="GD32" s="576"/>
      <c r="GE32" s="576"/>
      <c r="GF32" s="576"/>
      <c r="GG32" s="576"/>
      <c r="GH32" s="576"/>
      <c r="GI32" s="576"/>
      <c r="GJ32" s="576"/>
      <c r="GK32" s="576"/>
      <c r="GL32" s="576"/>
      <c r="GM32" s="576"/>
      <c r="GN32" s="576"/>
      <c r="GO32" s="576"/>
      <c r="GP32" s="576"/>
      <c r="GQ32" s="576"/>
      <c r="GR32" s="576"/>
      <c r="GS32" s="576"/>
      <c r="GT32" s="576"/>
      <c r="GU32" s="576"/>
      <c r="GV32" s="576"/>
      <c r="GW32" s="576"/>
      <c r="GX32" s="576"/>
      <c r="GY32" s="576"/>
      <c r="GZ32" s="576"/>
      <c r="HA32" s="576"/>
      <c r="HB32" s="576"/>
      <c r="HC32" s="576"/>
      <c r="HD32" s="576"/>
      <c r="HE32" s="576"/>
      <c r="HF32" s="576"/>
      <c r="HG32" s="576"/>
      <c r="HH32" s="576"/>
      <c r="HI32" s="576"/>
      <c r="HJ32" s="576"/>
      <c r="HK32" s="576"/>
      <c r="HL32" s="576"/>
      <c r="HM32" s="576"/>
      <c r="HN32" s="576"/>
      <c r="HO32" s="576"/>
      <c r="HP32" s="576"/>
      <c r="HQ32" s="576"/>
      <c r="HR32" s="576"/>
      <c r="HS32" s="576"/>
      <c r="HT32" s="576"/>
      <c r="HU32" s="576"/>
      <c r="HV32" s="576"/>
      <c r="HW32" s="576"/>
      <c r="HX32" s="576"/>
      <c r="HY32" s="576"/>
      <c r="HZ32" s="576"/>
      <c r="IA32" s="576"/>
      <c r="IB32" s="576"/>
      <c r="IC32" s="576"/>
      <c r="ID32" s="576"/>
      <c r="IE32" s="576"/>
      <c r="IF32" s="576"/>
      <c r="IG32" s="576"/>
      <c r="IH32" s="576"/>
    </row>
    <row r="33" spans="1:242" s="604" customFormat="1" ht="49.5" customHeight="1" x14ac:dyDescent="0.25">
      <c r="A33" s="1061" t="s">
        <v>344</v>
      </c>
      <c r="B33" s="644"/>
      <c r="C33" s="991" t="s">
        <v>328</v>
      </c>
      <c r="D33" s="992" t="s">
        <v>329</v>
      </c>
      <c r="E33" s="658"/>
      <c r="F33" s="990" t="s">
        <v>330</v>
      </c>
      <c r="G33" s="597"/>
      <c r="H33" s="587"/>
      <c r="I33" s="1009" t="s">
        <v>331</v>
      </c>
      <c r="J33" s="995" t="s">
        <v>332</v>
      </c>
      <c r="K33" s="644"/>
      <c r="L33" s="644"/>
      <c r="M33" s="644"/>
      <c r="N33" s="644"/>
      <c r="O33" s="598"/>
      <c r="P33" s="590"/>
      <c r="Q33" s="1031" t="s">
        <v>336</v>
      </c>
      <c r="R33" s="642"/>
      <c r="S33" s="642"/>
      <c r="T33" s="642"/>
      <c r="U33" s="642"/>
      <c r="V33" s="1015" t="s">
        <v>333</v>
      </c>
      <c r="W33" s="585"/>
      <c r="X33" s="590"/>
      <c r="Y33" s="585"/>
      <c r="Z33" s="576"/>
      <c r="AA33" s="576"/>
      <c r="AB33" s="576"/>
      <c r="AC33" s="576"/>
      <c r="AD33" s="576"/>
      <c r="AE33" s="576"/>
      <c r="AF33" s="576"/>
      <c r="AG33" s="576"/>
      <c r="AH33" s="576"/>
      <c r="AI33" s="576"/>
      <c r="AJ33" s="576"/>
      <c r="AK33" s="576"/>
      <c r="AL33" s="576"/>
      <c r="AM33" s="576"/>
      <c r="AN33" s="576"/>
      <c r="AO33" s="576"/>
      <c r="AP33" s="576"/>
      <c r="AQ33" s="576"/>
      <c r="AR33" s="576"/>
      <c r="AS33" s="576"/>
      <c r="AT33" s="576"/>
      <c r="AU33" s="576"/>
      <c r="AV33" s="576"/>
      <c r="AW33" s="576"/>
      <c r="AX33" s="576"/>
      <c r="AY33" s="576"/>
      <c r="AZ33" s="576"/>
      <c r="BA33" s="576"/>
      <c r="BB33" s="576"/>
      <c r="BC33" s="576"/>
      <c r="BD33" s="576"/>
      <c r="BE33" s="576"/>
      <c r="BF33" s="576"/>
      <c r="BG33" s="576"/>
      <c r="BH33" s="576"/>
      <c r="BI33" s="576"/>
      <c r="BJ33" s="576"/>
      <c r="BK33" s="576"/>
      <c r="BL33" s="576"/>
      <c r="BM33" s="576"/>
      <c r="BN33" s="576"/>
      <c r="BO33" s="576"/>
      <c r="BP33" s="576"/>
      <c r="BQ33" s="576"/>
      <c r="BR33" s="576"/>
      <c r="BS33" s="576"/>
      <c r="BT33" s="576"/>
      <c r="BU33" s="576"/>
      <c r="BV33" s="576"/>
      <c r="BW33" s="576"/>
      <c r="BX33" s="576"/>
      <c r="BY33" s="576"/>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6"/>
      <c r="DY33" s="576"/>
      <c r="DZ33" s="576"/>
      <c r="EA33" s="576"/>
      <c r="EB33" s="576"/>
      <c r="EC33" s="576"/>
      <c r="ED33" s="576"/>
      <c r="EE33" s="576"/>
      <c r="EF33" s="576"/>
      <c r="EG33" s="576"/>
      <c r="EH33" s="576"/>
      <c r="EI33" s="576"/>
      <c r="EJ33" s="576"/>
      <c r="EK33" s="576"/>
      <c r="EL33" s="576"/>
      <c r="EM33" s="576"/>
      <c r="EN33" s="576"/>
      <c r="EO33" s="576"/>
      <c r="EP33" s="576"/>
      <c r="EQ33" s="576"/>
      <c r="ER33" s="576"/>
      <c r="ES33" s="576"/>
      <c r="ET33" s="576"/>
      <c r="EU33" s="576"/>
      <c r="EV33" s="576"/>
      <c r="EW33" s="576"/>
      <c r="EX33" s="576"/>
      <c r="EY33" s="576"/>
      <c r="EZ33" s="576"/>
      <c r="FA33" s="576"/>
      <c r="FB33" s="576"/>
      <c r="FC33" s="576"/>
      <c r="FD33" s="576"/>
      <c r="FE33" s="576"/>
      <c r="FF33" s="576"/>
      <c r="FG33" s="576"/>
      <c r="FH33" s="576"/>
      <c r="FI33" s="576"/>
      <c r="FJ33" s="576"/>
      <c r="FK33" s="576"/>
      <c r="FL33" s="576"/>
      <c r="FM33" s="576"/>
      <c r="FN33" s="576"/>
      <c r="FO33" s="576"/>
      <c r="FP33" s="576"/>
      <c r="FQ33" s="576"/>
      <c r="FR33" s="576"/>
      <c r="FS33" s="576"/>
      <c r="FT33" s="576"/>
      <c r="FU33" s="576"/>
      <c r="FV33" s="576"/>
      <c r="FW33" s="576"/>
      <c r="FX33" s="576"/>
      <c r="FY33" s="576"/>
      <c r="FZ33" s="576"/>
      <c r="GA33" s="576"/>
      <c r="GB33" s="576"/>
      <c r="GC33" s="576"/>
      <c r="GD33" s="576"/>
      <c r="GE33" s="576"/>
      <c r="GF33" s="576"/>
      <c r="GG33" s="576"/>
      <c r="GH33" s="576"/>
      <c r="GI33" s="576"/>
      <c r="GJ33" s="576"/>
      <c r="GK33" s="576"/>
      <c r="GL33" s="576"/>
      <c r="GM33" s="576"/>
      <c r="GN33" s="576"/>
      <c r="GO33" s="576"/>
      <c r="GP33" s="576"/>
      <c r="GQ33" s="576"/>
      <c r="GR33" s="576"/>
      <c r="GS33" s="576"/>
      <c r="GT33" s="576"/>
      <c r="GU33" s="576"/>
      <c r="GV33" s="576"/>
      <c r="GW33" s="576"/>
      <c r="GX33" s="576"/>
      <c r="GY33" s="576"/>
      <c r="GZ33" s="576"/>
      <c r="HA33" s="576"/>
      <c r="HB33" s="576"/>
      <c r="HC33" s="576"/>
      <c r="HD33" s="576"/>
      <c r="HE33" s="576"/>
      <c r="HF33" s="576"/>
      <c r="HG33" s="576"/>
      <c r="HH33" s="576"/>
      <c r="HI33" s="576"/>
      <c r="HJ33" s="576"/>
      <c r="HK33" s="576"/>
      <c r="HL33" s="576"/>
      <c r="HM33" s="576"/>
      <c r="HN33" s="576"/>
      <c r="HO33" s="576"/>
      <c r="HP33" s="576"/>
      <c r="HQ33" s="576"/>
      <c r="HR33" s="576"/>
      <c r="HS33" s="576"/>
      <c r="HT33" s="576"/>
      <c r="HU33" s="576"/>
      <c r="HV33" s="576"/>
      <c r="HW33" s="576"/>
      <c r="HX33" s="576"/>
      <c r="HY33" s="576"/>
      <c r="HZ33" s="576"/>
      <c r="IA33" s="576"/>
      <c r="IB33" s="576"/>
      <c r="IC33" s="576"/>
      <c r="ID33" s="576"/>
      <c r="IE33" s="576"/>
      <c r="IF33" s="576"/>
      <c r="IG33" s="576"/>
      <c r="IH33" s="576"/>
    </row>
    <row r="34" spans="1:242" s="604" customFormat="1" ht="15.75" customHeight="1" x14ac:dyDescent="0.25">
      <c r="A34" s="1062"/>
      <c r="B34" s="644"/>
      <c r="C34" s="620" t="s">
        <v>68</v>
      </c>
      <c r="D34" s="621" t="s">
        <v>36</v>
      </c>
      <c r="E34" s="658"/>
      <c r="F34" s="990" t="s">
        <v>47</v>
      </c>
      <c r="G34" s="597"/>
      <c r="H34" s="587"/>
      <c r="I34" s="1010" t="s">
        <v>8</v>
      </c>
      <c r="J34" s="621" t="s">
        <v>35</v>
      </c>
      <c r="K34" s="644"/>
      <c r="L34" s="644"/>
      <c r="M34" s="644"/>
      <c r="N34" s="644"/>
      <c r="O34" s="598"/>
      <c r="P34" s="590"/>
      <c r="Q34" s="1031" t="s">
        <v>47</v>
      </c>
      <c r="R34" s="642"/>
      <c r="S34" s="642"/>
      <c r="T34" s="642"/>
      <c r="U34" s="642"/>
      <c r="V34" s="1015" t="s">
        <v>47</v>
      </c>
      <c r="W34" s="585"/>
      <c r="X34" s="590"/>
      <c r="Y34" s="585"/>
      <c r="Z34" s="576"/>
      <c r="AA34" s="576"/>
      <c r="AB34" s="576"/>
      <c r="AC34" s="576"/>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576"/>
      <c r="BA34" s="576"/>
      <c r="BB34" s="576"/>
      <c r="BC34" s="576"/>
      <c r="BD34" s="576"/>
      <c r="BE34" s="576"/>
      <c r="BF34" s="576"/>
      <c r="BG34" s="576"/>
      <c r="BH34" s="576"/>
      <c r="BI34" s="576"/>
      <c r="BJ34" s="576"/>
      <c r="BK34" s="576"/>
      <c r="BL34" s="576"/>
      <c r="BM34" s="576"/>
      <c r="BN34" s="576"/>
      <c r="BO34" s="576"/>
      <c r="BP34" s="576"/>
      <c r="BQ34" s="576"/>
      <c r="BR34" s="576"/>
      <c r="BS34" s="576"/>
      <c r="BT34" s="576"/>
      <c r="BU34" s="576"/>
      <c r="BV34" s="576"/>
      <c r="BW34" s="576"/>
      <c r="BX34" s="576"/>
      <c r="BY34" s="576"/>
      <c r="BZ34" s="576"/>
      <c r="CA34" s="576"/>
      <c r="CB34" s="576"/>
      <c r="CC34" s="576"/>
      <c r="CD34" s="576"/>
      <c r="CE34" s="576"/>
      <c r="CF34" s="576"/>
      <c r="CG34" s="576"/>
      <c r="CH34" s="576"/>
      <c r="CI34" s="576"/>
      <c r="CJ34" s="576"/>
      <c r="CK34" s="576"/>
      <c r="CL34" s="576"/>
      <c r="CM34" s="576"/>
      <c r="CN34" s="576"/>
      <c r="CO34" s="576"/>
      <c r="CP34" s="576"/>
      <c r="CQ34" s="576"/>
      <c r="CR34" s="576"/>
      <c r="CS34" s="576"/>
      <c r="CT34" s="576"/>
      <c r="CU34" s="576"/>
      <c r="CV34" s="576"/>
      <c r="CW34" s="576"/>
      <c r="CX34" s="576"/>
      <c r="CY34" s="576"/>
      <c r="CZ34" s="576"/>
      <c r="DA34" s="576"/>
      <c r="DB34" s="576"/>
      <c r="DC34" s="576"/>
      <c r="DD34" s="576"/>
      <c r="DE34" s="576"/>
      <c r="DF34" s="576"/>
      <c r="DG34" s="576"/>
      <c r="DH34" s="576"/>
      <c r="DI34" s="576"/>
      <c r="DJ34" s="576"/>
      <c r="DK34" s="576"/>
      <c r="DL34" s="576"/>
      <c r="DM34" s="576"/>
      <c r="DN34" s="576"/>
      <c r="DO34" s="576"/>
      <c r="DP34" s="576"/>
      <c r="DQ34" s="576"/>
      <c r="DR34" s="576"/>
      <c r="DS34" s="576"/>
      <c r="DT34" s="576"/>
      <c r="DU34" s="576"/>
      <c r="DV34" s="576"/>
      <c r="DW34" s="576"/>
      <c r="DX34" s="576"/>
      <c r="DY34" s="576"/>
      <c r="DZ34" s="576"/>
      <c r="EA34" s="576"/>
      <c r="EB34" s="576"/>
      <c r="EC34" s="576"/>
      <c r="ED34" s="576"/>
      <c r="EE34" s="576"/>
      <c r="EF34" s="576"/>
      <c r="EG34" s="576"/>
      <c r="EH34" s="576"/>
      <c r="EI34" s="576"/>
      <c r="EJ34" s="576"/>
      <c r="EK34" s="576"/>
      <c r="EL34" s="576"/>
      <c r="EM34" s="576"/>
      <c r="EN34" s="576"/>
      <c r="EO34" s="576"/>
      <c r="EP34" s="576"/>
      <c r="EQ34" s="576"/>
      <c r="ER34" s="576"/>
      <c r="ES34" s="576"/>
      <c r="ET34" s="576"/>
      <c r="EU34" s="576"/>
      <c r="EV34" s="576"/>
      <c r="EW34" s="576"/>
      <c r="EX34" s="576"/>
      <c r="EY34" s="576"/>
      <c r="EZ34" s="576"/>
      <c r="FA34" s="576"/>
      <c r="FB34" s="576"/>
      <c r="FC34" s="576"/>
      <c r="FD34" s="576"/>
      <c r="FE34" s="576"/>
      <c r="FF34" s="576"/>
      <c r="FG34" s="576"/>
      <c r="FH34" s="576"/>
      <c r="FI34" s="576"/>
      <c r="FJ34" s="576"/>
      <c r="FK34" s="576"/>
      <c r="FL34" s="576"/>
      <c r="FM34" s="576"/>
      <c r="FN34" s="576"/>
      <c r="FO34" s="576"/>
      <c r="FP34" s="576"/>
      <c r="FQ34" s="576"/>
      <c r="FR34" s="576"/>
      <c r="FS34" s="576"/>
      <c r="FT34" s="576"/>
      <c r="FU34" s="576"/>
      <c r="FV34" s="576"/>
      <c r="FW34" s="576"/>
      <c r="FX34" s="576"/>
      <c r="FY34" s="576"/>
      <c r="FZ34" s="576"/>
      <c r="GA34" s="576"/>
      <c r="GB34" s="576"/>
      <c r="GC34" s="576"/>
      <c r="GD34" s="576"/>
      <c r="GE34" s="576"/>
      <c r="GF34" s="576"/>
      <c r="GG34" s="576"/>
      <c r="GH34" s="576"/>
      <c r="GI34" s="576"/>
      <c r="GJ34" s="576"/>
      <c r="GK34" s="576"/>
      <c r="GL34" s="576"/>
      <c r="GM34" s="576"/>
      <c r="GN34" s="576"/>
      <c r="GO34" s="576"/>
      <c r="GP34" s="576"/>
      <c r="GQ34" s="576"/>
      <c r="GR34" s="576"/>
      <c r="GS34" s="576"/>
      <c r="GT34" s="576"/>
      <c r="GU34" s="576"/>
      <c r="GV34" s="576"/>
      <c r="GW34" s="576"/>
      <c r="GX34" s="576"/>
      <c r="GY34" s="576"/>
      <c r="GZ34" s="576"/>
      <c r="HA34" s="576"/>
      <c r="HB34" s="576"/>
      <c r="HC34" s="576"/>
      <c r="HD34" s="576"/>
      <c r="HE34" s="576"/>
      <c r="HF34" s="576"/>
      <c r="HG34" s="576"/>
      <c r="HH34" s="576"/>
      <c r="HI34" s="576"/>
      <c r="HJ34" s="576"/>
      <c r="HK34" s="576"/>
      <c r="HL34" s="576"/>
      <c r="HM34" s="576"/>
      <c r="HN34" s="576"/>
      <c r="HO34" s="576"/>
      <c r="HP34" s="576"/>
      <c r="HQ34" s="576"/>
      <c r="HR34" s="576"/>
      <c r="HS34" s="576"/>
      <c r="HT34" s="576"/>
      <c r="HU34" s="576"/>
      <c r="HV34" s="576"/>
      <c r="HW34" s="576"/>
      <c r="HX34" s="576"/>
      <c r="HY34" s="576"/>
      <c r="HZ34" s="576"/>
      <c r="IA34" s="576"/>
      <c r="IB34" s="576"/>
      <c r="IC34" s="576"/>
      <c r="ID34" s="576"/>
      <c r="IE34" s="576"/>
      <c r="IF34" s="576"/>
      <c r="IG34" s="576"/>
      <c r="IH34" s="576"/>
    </row>
    <row r="35" spans="1:242" s="604" customFormat="1" x14ac:dyDescent="0.25">
      <c r="A35" s="1027" t="s">
        <v>324</v>
      </c>
      <c r="B35" s="644"/>
      <c r="C35" s="993">
        <f>C22</f>
        <v>0</v>
      </c>
      <c r="D35" s="994">
        <f>D22</f>
        <v>0</v>
      </c>
      <c r="E35" s="658"/>
      <c r="F35" s="1159">
        <f>80/1.19
+(0.2*3750*D22/100)</f>
        <v>67.226890756302524</v>
      </c>
      <c r="G35" s="597"/>
      <c r="H35" s="587"/>
      <c r="I35" s="996"/>
      <c r="J35" s="997"/>
      <c r="K35" s="644"/>
      <c r="L35" s="644"/>
      <c r="M35" s="644"/>
      <c r="N35" s="644"/>
      <c r="O35" s="598"/>
      <c r="P35" s="590"/>
      <c r="Q35" s="998">
        <f>(C35*I35+D35*J35/100)
-F35*I35</f>
        <v>0</v>
      </c>
      <c r="R35" s="642"/>
      <c r="S35" s="642"/>
      <c r="T35" s="642"/>
      <c r="U35" s="642"/>
      <c r="V35" s="1016">
        <f>SUM(Q35:Q47)</f>
        <v>0</v>
      </c>
      <c r="W35" s="585"/>
      <c r="X35" s="590"/>
      <c r="Y35" s="585"/>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6"/>
      <c r="AY35" s="576"/>
      <c r="AZ35" s="576"/>
      <c r="BA35" s="576"/>
      <c r="BB35" s="576"/>
      <c r="BC35" s="576"/>
      <c r="BD35" s="576"/>
      <c r="BE35" s="576"/>
      <c r="BF35" s="576"/>
      <c r="BG35" s="576"/>
      <c r="BH35" s="576"/>
      <c r="BI35" s="576"/>
      <c r="BJ35" s="576"/>
      <c r="BK35" s="576"/>
      <c r="BL35" s="576"/>
      <c r="BM35" s="576"/>
      <c r="BN35" s="576"/>
      <c r="BO35" s="576"/>
      <c r="BP35" s="576"/>
      <c r="BQ35" s="576"/>
      <c r="BR35" s="576"/>
      <c r="BS35" s="576"/>
      <c r="BT35" s="576"/>
      <c r="BU35" s="576"/>
      <c r="BV35" s="576"/>
      <c r="BW35" s="576"/>
      <c r="BX35" s="576"/>
      <c r="BY35" s="576"/>
      <c r="BZ35" s="576"/>
      <c r="CA35" s="576"/>
      <c r="CB35" s="576"/>
      <c r="CC35" s="576"/>
      <c r="CD35" s="576"/>
      <c r="CE35" s="576"/>
      <c r="CF35" s="576"/>
      <c r="CG35" s="576"/>
      <c r="CH35" s="576"/>
      <c r="CI35" s="576"/>
      <c r="CJ35" s="576"/>
      <c r="CK35" s="576"/>
      <c r="CL35" s="576"/>
      <c r="CM35" s="576"/>
      <c r="CN35" s="576"/>
      <c r="CO35" s="576"/>
      <c r="CP35" s="576"/>
      <c r="CQ35" s="576"/>
      <c r="CR35" s="576"/>
      <c r="CS35" s="576"/>
      <c r="CT35" s="576"/>
      <c r="CU35" s="576"/>
      <c r="CV35" s="576"/>
      <c r="CW35" s="576"/>
      <c r="CX35" s="576"/>
      <c r="CY35" s="576"/>
      <c r="CZ35" s="576"/>
      <c r="DA35" s="576"/>
      <c r="DB35" s="576"/>
      <c r="DC35" s="576"/>
      <c r="DD35" s="576"/>
      <c r="DE35" s="576"/>
      <c r="DF35" s="576"/>
      <c r="DG35" s="576"/>
      <c r="DH35" s="576"/>
      <c r="DI35" s="576"/>
      <c r="DJ35" s="576"/>
      <c r="DK35" s="576"/>
      <c r="DL35" s="576"/>
      <c r="DM35" s="576"/>
      <c r="DN35" s="576"/>
      <c r="DO35" s="576"/>
      <c r="DP35" s="576"/>
      <c r="DQ35" s="576"/>
      <c r="DR35" s="576"/>
      <c r="DS35" s="576"/>
      <c r="DT35" s="576"/>
      <c r="DU35" s="576"/>
      <c r="DV35" s="576"/>
      <c r="DW35" s="576"/>
      <c r="DX35" s="576"/>
      <c r="DY35" s="576"/>
      <c r="DZ35" s="576"/>
      <c r="EA35" s="576"/>
      <c r="EB35" s="576"/>
      <c r="EC35" s="576"/>
      <c r="ED35" s="576"/>
      <c r="EE35" s="576"/>
      <c r="EF35" s="576"/>
      <c r="EG35" s="576"/>
      <c r="EH35" s="576"/>
      <c r="EI35" s="576"/>
      <c r="EJ35" s="576"/>
      <c r="EK35" s="576"/>
      <c r="EL35" s="576"/>
      <c r="EM35" s="576"/>
      <c r="EN35" s="576"/>
      <c r="EO35" s="576"/>
      <c r="EP35" s="576"/>
      <c r="EQ35" s="576"/>
      <c r="ER35" s="576"/>
      <c r="ES35" s="576"/>
      <c r="ET35" s="576"/>
      <c r="EU35" s="576"/>
      <c r="EV35" s="576"/>
      <c r="EW35" s="576"/>
      <c r="EX35" s="576"/>
      <c r="EY35" s="576"/>
      <c r="EZ35" s="576"/>
      <c r="FA35" s="576"/>
      <c r="FB35" s="576"/>
      <c r="FC35" s="576"/>
      <c r="FD35" s="576"/>
      <c r="FE35" s="576"/>
      <c r="FF35" s="576"/>
      <c r="FG35" s="576"/>
      <c r="FH35" s="576"/>
      <c r="FI35" s="576"/>
      <c r="FJ35" s="576"/>
      <c r="FK35" s="576"/>
      <c r="FL35" s="576"/>
      <c r="FM35" s="576"/>
      <c r="FN35" s="576"/>
      <c r="FO35" s="576"/>
      <c r="FP35" s="576"/>
      <c r="FQ35" s="576"/>
      <c r="FR35" s="576"/>
      <c r="FS35" s="576"/>
      <c r="FT35" s="576"/>
      <c r="FU35" s="576"/>
      <c r="FV35" s="576"/>
      <c r="FW35" s="576"/>
      <c r="FX35" s="576"/>
      <c r="FY35" s="576"/>
      <c r="FZ35" s="576"/>
      <c r="GA35" s="576"/>
      <c r="GB35" s="576"/>
      <c r="GC35" s="576"/>
      <c r="GD35" s="576"/>
      <c r="GE35" s="576"/>
      <c r="GF35" s="576"/>
      <c r="GG35" s="576"/>
      <c r="GH35" s="576"/>
      <c r="GI35" s="576"/>
      <c r="GJ35" s="576"/>
      <c r="GK35" s="576"/>
      <c r="GL35" s="576"/>
      <c r="GM35" s="576"/>
      <c r="GN35" s="576"/>
      <c r="GO35" s="576"/>
      <c r="GP35" s="576"/>
      <c r="GQ35" s="576"/>
      <c r="GR35" s="576"/>
      <c r="GS35" s="576"/>
      <c r="GT35" s="576"/>
      <c r="GU35" s="576"/>
      <c r="GV35" s="576"/>
      <c r="GW35" s="576"/>
      <c r="GX35" s="576"/>
      <c r="GY35" s="576"/>
      <c r="GZ35" s="576"/>
      <c r="HA35" s="576"/>
      <c r="HB35" s="576"/>
      <c r="HC35" s="576"/>
      <c r="HD35" s="576"/>
      <c r="HE35" s="576"/>
      <c r="HF35" s="576"/>
      <c r="HG35" s="576"/>
      <c r="HH35" s="576"/>
      <c r="HI35" s="576"/>
      <c r="HJ35" s="576"/>
      <c r="HK35" s="576"/>
      <c r="HL35" s="576"/>
      <c r="HM35" s="576"/>
      <c r="HN35" s="576"/>
      <c r="HO35" s="576"/>
      <c r="HP35" s="576"/>
      <c r="HQ35" s="576"/>
      <c r="HR35" s="576"/>
      <c r="HS35" s="576"/>
      <c r="HT35" s="576"/>
      <c r="HU35" s="576"/>
      <c r="HV35" s="576"/>
      <c r="HW35" s="576"/>
      <c r="HX35" s="576"/>
      <c r="HY35" s="576"/>
      <c r="HZ35" s="576"/>
      <c r="IA35" s="576"/>
      <c r="IB35" s="576"/>
      <c r="IC35" s="576"/>
      <c r="ID35" s="576"/>
      <c r="IE35" s="576"/>
      <c r="IF35" s="576"/>
      <c r="IG35" s="576"/>
      <c r="IH35" s="576"/>
    </row>
    <row r="36" spans="1:242" s="604" customFormat="1" x14ac:dyDescent="0.25">
      <c r="A36" s="1011"/>
      <c r="B36" s="644"/>
      <c r="C36" s="1007"/>
      <c r="D36" s="1008"/>
      <c r="E36" s="658"/>
      <c r="F36" s="658"/>
      <c r="G36" s="597"/>
      <c r="H36" s="587"/>
      <c r="I36" s="1012"/>
      <c r="J36" s="1013"/>
      <c r="K36" s="644"/>
      <c r="L36" s="644"/>
      <c r="M36" s="644"/>
      <c r="N36" s="644"/>
      <c r="O36" s="598"/>
      <c r="P36" s="590"/>
      <c r="Q36" s="1014"/>
      <c r="R36" s="642"/>
      <c r="S36" s="642"/>
      <c r="T36" s="642"/>
      <c r="U36" s="642"/>
      <c r="V36" s="1017"/>
      <c r="W36" s="585"/>
      <c r="X36" s="590"/>
      <c r="Y36" s="585"/>
      <c r="Z36" s="576"/>
      <c r="AA36" s="576"/>
      <c r="AB36" s="576"/>
      <c r="AC36" s="576"/>
      <c r="AD36" s="576"/>
      <c r="AE36" s="576"/>
      <c r="AF36" s="576"/>
      <c r="AG36" s="576"/>
      <c r="AH36" s="576"/>
      <c r="AI36" s="576"/>
      <c r="AJ36" s="576"/>
      <c r="AK36" s="576"/>
      <c r="AL36" s="576"/>
      <c r="AM36" s="576"/>
      <c r="AN36" s="576"/>
      <c r="AO36" s="576"/>
      <c r="AP36" s="576"/>
      <c r="AQ36" s="576"/>
      <c r="AR36" s="576"/>
      <c r="AS36" s="576"/>
      <c r="AT36" s="576"/>
      <c r="AU36" s="576"/>
      <c r="AV36" s="576"/>
      <c r="AW36" s="576"/>
      <c r="AX36" s="576"/>
      <c r="AY36" s="576"/>
      <c r="AZ36" s="576"/>
      <c r="BA36" s="576"/>
      <c r="BB36" s="576"/>
      <c r="BC36" s="576"/>
      <c r="BD36" s="576"/>
      <c r="BE36" s="576"/>
      <c r="BF36" s="576"/>
      <c r="BG36" s="576"/>
      <c r="BH36" s="576"/>
      <c r="BI36" s="576"/>
      <c r="BJ36" s="576"/>
      <c r="BK36" s="576"/>
      <c r="BL36" s="576"/>
      <c r="BM36" s="576"/>
      <c r="BN36" s="576"/>
      <c r="BO36" s="576"/>
      <c r="BP36" s="576"/>
      <c r="BQ36" s="576"/>
      <c r="BR36" s="576"/>
      <c r="BS36" s="576"/>
      <c r="BT36" s="576"/>
      <c r="BU36" s="576"/>
      <c r="BV36" s="576"/>
      <c r="BW36" s="576"/>
      <c r="BX36" s="576"/>
      <c r="BY36" s="576"/>
      <c r="BZ36" s="576"/>
      <c r="CA36" s="576"/>
      <c r="CB36" s="576"/>
      <c r="CC36" s="576"/>
      <c r="CD36" s="576"/>
      <c r="CE36" s="576"/>
      <c r="CF36" s="576"/>
      <c r="CG36" s="576"/>
      <c r="CH36" s="576"/>
      <c r="CI36" s="576"/>
      <c r="CJ36" s="576"/>
      <c r="CK36" s="576"/>
      <c r="CL36" s="576"/>
      <c r="CM36" s="576"/>
      <c r="CN36" s="576"/>
      <c r="CO36" s="576"/>
      <c r="CP36" s="576"/>
      <c r="CQ36" s="576"/>
      <c r="CR36" s="576"/>
      <c r="CS36" s="576"/>
      <c r="CT36" s="576"/>
      <c r="CU36" s="576"/>
      <c r="CV36" s="576"/>
      <c r="CW36" s="576"/>
      <c r="CX36" s="576"/>
      <c r="CY36" s="576"/>
      <c r="CZ36" s="576"/>
      <c r="DA36" s="576"/>
      <c r="DB36" s="576"/>
      <c r="DC36" s="576"/>
      <c r="DD36" s="576"/>
      <c r="DE36" s="576"/>
      <c r="DF36" s="576"/>
      <c r="DG36" s="576"/>
      <c r="DH36" s="576"/>
      <c r="DI36" s="576"/>
      <c r="DJ36" s="576"/>
      <c r="DK36" s="576"/>
      <c r="DL36" s="576"/>
      <c r="DM36" s="576"/>
      <c r="DN36" s="576"/>
      <c r="DO36" s="576"/>
      <c r="DP36" s="576"/>
      <c r="DQ36" s="576"/>
      <c r="DR36" s="576"/>
      <c r="DS36" s="576"/>
      <c r="DT36" s="576"/>
      <c r="DU36" s="576"/>
      <c r="DV36" s="576"/>
      <c r="DW36" s="576"/>
      <c r="DX36" s="576"/>
      <c r="DY36" s="576"/>
      <c r="DZ36" s="576"/>
      <c r="EA36" s="576"/>
      <c r="EB36" s="576"/>
      <c r="EC36" s="576"/>
      <c r="ED36" s="576"/>
      <c r="EE36" s="576"/>
      <c r="EF36" s="576"/>
      <c r="EG36" s="576"/>
      <c r="EH36" s="576"/>
      <c r="EI36" s="576"/>
      <c r="EJ36" s="576"/>
      <c r="EK36" s="576"/>
      <c r="EL36" s="576"/>
      <c r="EM36" s="576"/>
      <c r="EN36" s="576"/>
      <c r="EO36" s="576"/>
      <c r="EP36" s="576"/>
      <c r="EQ36" s="576"/>
      <c r="ER36" s="576"/>
      <c r="ES36" s="576"/>
      <c r="ET36" s="576"/>
      <c r="EU36" s="576"/>
      <c r="EV36" s="576"/>
      <c r="EW36" s="576"/>
      <c r="EX36" s="576"/>
      <c r="EY36" s="576"/>
      <c r="EZ36" s="576"/>
      <c r="FA36" s="576"/>
      <c r="FB36" s="576"/>
      <c r="FC36" s="576"/>
      <c r="FD36" s="576"/>
      <c r="FE36" s="576"/>
      <c r="FF36" s="576"/>
      <c r="FG36" s="576"/>
      <c r="FH36" s="576"/>
      <c r="FI36" s="576"/>
      <c r="FJ36" s="576"/>
      <c r="FK36" s="576"/>
      <c r="FL36" s="576"/>
      <c r="FM36" s="576"/>
      <c r="FN36" s="576"/>
      <c r="FO36" s="576"/>
      <c r="FP36" s="576"/>
      <c r="FQ36" s="576"/>
      <c r="FR36" s="576"/>
      <c r="FS36" s="576"/>
      <c r="FT36" s="576"/>
      <c r="FU36" s="576"/>
      <c r="FV36" s="576"/>
      <c r="FW36" s="576"/>
      <c r="FX36" s="576"/>
      <c r="FY36" s="576"/>
      <c r="FZ36" s="576"/>
      <c r="GA36" s="576"/>
      <c r="GB36" s="576"/>
      <c r="GC36" s="576"/>
      <c r="GD36" s="576"/>
      <c r="GE36" s="576"/>
      <c r="GF36" s="576"/>
      <c r="GG36" s="576"/>
      <c r="GH36" s="576"/>
      <c r="GI36" s="576"/>
      <c r="GJ36" s="576"/>
      <c r="GK36" s="576"/>
      <c r="GL36" s="576"/>
      <c r="GM36" s="576"/>
      <c r="GN36" s="576"/>
      <c r="GO36" s="576"/>
      <c r="GP36" s="576"/>
      <c r="GQ36" s="576"/>
      <c r="GR36" s="576"/>
      <c r="GS36" s="576"/>
      <c r="GT36" s="576"/>
      <c r="GU36" s="576"/>
      <c r="GV36" s="576"/>
      <c r="GW36" s="576"/>
      <c r="GX36" s="576"/>
      <c r="GY36" s="576"/>
      <c r="GZ36" s="576"/>
      <c r="HA36" s="576"/>
      <c r="HB36" s="576"/>
      <c r="HC36" s="576"/>
      <c r="HD36" s="576"/>
      <c r="HE36" s="576"/>
      <c r="HF36" s="576"/>
      <c r="HG36" s="576"/>
      <c r="HH36" s="576"/>
      <c r="HI36" s="576"/>
      <c r="HJ36" s="576"/>
      <c r="HK36" s="576"/>
      <c r="HL36" s="576"/>
      <c r="HM36" s="576"/>
      <c r="HN36" s="576"/>
      <c r="HO36" s="576"/>
      <c r="HP36" s="576"/>
      <c r="HQ36" s="576"/>
      <c r="HR36" s="576"/>
      <c r="HS36" s="576"/>
      <c r="HT36" s="576"/>
      <c r="HU36" s="576"/>
      <c r="HV36" s="576"/>
      <c r="HW36" s="576"/>
      <c r="HX36" s="576"/>
      <c r="HY36" s="576"/>
      <c r="HZ36" s="576"/>
      <c r="IA36" s="576"/>
      <c r="IB36" s="576"/>
      <c r="IC36" s="576"/>
      <c r="ID36" s="576"/>
      <c r="IE36" s="576"/>
      <c r="IF36" s="576"/>
      <c r="IG36" s="576"/>
      <c r="IH36" s="576"/>
    </row>
    <row r="37" spans="1:242" s="604" customFormat="1" x14ac:dyDescent="0.25">
      <c r="A37" s="848"/>
      <c r="B37" s="644"/>
      <c r="C37" s="657"/>
      <c r="D37" s="658"/>
      <c r="E37" s="658"/>
      <c r="F37" s="926"/>
      <c r="G37" s="597"/>
      <c r="H37" s="587"/>
      <c r="I37" s="659"/>
      <c r="J37" s="660"/>
      <c r="K37" s="644"/>
      <c r="L37" s="644"/>
      <c r="M37" s="644"/>
      <c r="N37" s="644"/>
      <c r="O37" s="598"/>
      <c r="P37" s="590"/>
      <c r="Q37" s="655"/>
      <c r="R37" s="642"/>
      <c r="S37" s="642"/>
      <c r="T37" s="642"/>
      <c r="U37" s="642"/>
      <c r="V37" s="643"/>
      <c r="W37" s="585"/>
      <c r="X37" s="590"/>
      <c r="Y37" s="585"/>
      <c r="Z37" s="576"/>
      <c r="AA37" s="576"/>
      <c r="AB37" s="576"/>
      <c r="AC37" s="576"/>
      <c r="AD37" s="576"/>
      <c r="AE37" s="576"/>
      <c r="AF37" s="576"/>
      <c r="AG37" s="576"/>
      <c r="AH37" s="576"/>
      <c r="AI37" s="576"/>
      <c r="AJ37" s="576"/>
      <c r="AK37" s="576"/>
      <c r="AL37" s="576"/>
      <c r="AM37" s="576"/>
      <c r="AN37" s="576"/>
      <c r="AO37" s="576"/>
      <c r="AP37" s="576"/>
      <c r="AQ37" s="576"/>
      <c r="AR37" s="576"/>
      <c r="AS37" s="576"/>
      <c r="AT37" s="576"/>
      <c r="AU37" s="576"/>
      <c r="AV37" s="576"/>
      <c r="AW37" s="576"/>
      <c r="AX37" s="576"/>
      <c r="AY37" s="576"/>
      <c r="AZ37" s="576"/>
      <c r="BA37" s="576"/>
      <c r="BB37" s="576"/>
      <c r="BC37" s="576"/>
      <c r="BD37" s="576"/>
      <c r="BE37" s="576"/>
      <c r="BF37" s="576"/>
      <c r="BG37" s="576"/>
      <c r="BH37" s="576"/>
      <c r="BI37" s="576"/>
      <c r="BJ37" s="576"/>
      <c r="BK37" s="576"/>
      <c r="BL37" s="576"/>
      <c r="BM37" s="576"/>
      <c r="BN37" s="576"/>
      <c r="BO37" s="576"/>
      <c r="BP37" s="576"/>
      <c r="BQ37" s="576"/>
      <c r="BR37" s="576"/>
      <c r="BS37" s="576"/>
      <c r="BT37" s="576"/>
      <c r="BU37" s="576"/>
      <c r="BV37" s="576"/>
      <c r="BW37" s="576"/>
      <c r="BX37" s="576"/>
      <c r="BY37" s="576"/>
      <c r="BZ37" s="576"/>
      <c r="CA37" s="576"/>
      <c r="CB37" s="576"/>
      <c r="CC37" s="576"/>
      <c r="CD37" s="576"/>
      <c r="CE37" s="576"/>
      <c r="CF37" s="576"/>
      <c r="CG37" s="576"/>
      <c r="CH37" s="576"/>
      <c r="CI37" s="576"/>
      <c r="CJ37" s="576"/>
      <c r="CK37" s="576"/>
      <c r="CL37" s="576"/>
      <c r="CM37" s="576"/>
      <c r="CN37" s="576"/>
      <c r="CO37" s="576"/>
      <c r="CP37" s="576"/>
      <c r="CQ37" s="576"/>
      <c r="CR37" s="576"/>
      <c r="CS37" s="576"/>
      <c r="CT37" s="576"/>
      <c r="CU37" s="576"/>
      <c r="CV37" s="576"/>
      <c r="CW37" s="576"/>
      <c r="CX37" s="576"/>
      <c r="CY37" s="576"/>
      <c r="CZ37" s="576"/>
      <c r="DA37" s="576"/>
      <c r="DB37" s="576"/>
      <c r="DC37" s="576"/>
      <c r="DD37" s="576"/>
      <c r="DE37" s="576"/>
      <c r="DF37" s="576"/>
      <c r="DG37" s="576"/>
      <c r="DH37" s="576"/>
      <c r="DI37" s="576"/>
      <c r="DJ37" s="576"/>
      <c r="DK37" s="576"/>
      <c r="DL37" s="576"/>
      <c r="DM37" s="576"/>
      <c r="DN37" s="576"/>
      <c r="DO37" s="576"/>
      <c r="DP37" s="576"/>
      <c r="DQ37" s="576"/>
      <c r="DR37" s="576"/>
      <c r="DS37" s="576"/>
      <c r="DT37" s="576"/>
      <c r="DU37" s="576"/>
      <c r="DV37" s="576"/>
      <c r="DW37" s="576"/>
      <c r="DX37" s="576"/>
      <c r="DY37" s="576"/>
      <c r="DZ37" s="576"/>
      <c r="EA37" s="576"/>
      <c r="EB37" s="576"/>
      <c r="EC37" s="576"/>
      <c r="ED37" s="576"/>
      <c r="EE37" s="576"/>
      <c r="EF37" s="576"/>
      <c r="EG37" s="576"/>
      <c r="EH37" s="576"/>
      <c r="EI37" s="576"/>
      <c r="EJ37" s="576"/>
      <c r="EK37" s="576"/>
      <c r="EL37" s="576"/>
      <c r="EM37" s="576"/>
      <c r="EN37" s="576"/>
      <c r="EO37" s="576"/>
      <c r="EP37" s="576"/>
      <c r="EQ37" s="576"/>
      <c r="ER37" s="576"/>
      <c r="ES37" s="576"/>
      <c r="ET37" s="576"/>
      <c r="EU37" s="576"/>
      <c r="EV37" s="576"/>
      <c r="EW37" s="576"/>
      <c r="EX37" s="576"/>
      <c r="EY37" s="576"/>
      <c r="EZ37" s="576"/>
      <c r="FA37" s="576"/>
      <c r="FB37" s="576"/>
      <c r="FC37" s="576"/>
      <c r="FD37" s="576"/>
      <c r="FE37" s="576"/>
      <c r="FF37" s="576"/>
      <c r="FG37" s="576"/>
      <c r="FH37" s="576"/>
      <c r="FI37" s="576"/>
      <c r="FJ37" s="576"/>
      <c r="FK37" s="576"/>
      <c r="FL37" s="576"/>
      <c r="FM37" s="576"/>
      <c r="FN37" s="576"/>
      <c r="FO37" s="576"/>
      <c r="FP37" s="576"/>
      <c r="FQ37" s="576"/>
      <c r="FR37" s="576"/>
      <c r="FS37" s="576"/>
      <c r="FT37" s="576"/>
      <c r="FU37" s="576"/>
      <c r="FV37" s="576"/>
      <c r="FW37" s="576"/>
      <c r="FX37" s="576"/>
      <c r="FY37" s="576"/>
      <c r="FZ37" s="576"/>
      <c r="GA37" s="576"/>
      <c r="GB37" s="576"/>
      <c r="GC37" s="576"/>
      <c r="GD37" s="576"/>
      <c r="GE37" s="576"/>
      <c r="GF37" s="576"/>
      <c r="GG37" s="576"/>
      <c r="GH37" s="576"/>
      <c r="GI37" s="576"/>
      <c r="GJ37" s="576"/>
      <c r="GK37" s="576"/>
      <c r="GL37" s="576"/>
      <c r="GM37" s="576"/>
      <c r="GN37" s="576"/>
      <c r="GO37" s="576"/>
      <c r="GP37" s="576"/>
      <c r="GQ37" s="576"/>
      <c r="GR37" s="576"/>
      <c r="GS37" s="576"/>
      <c r="GT37" s="576"/>
      <c r="GU37" s="576"/>
      <c r="GV37" s="576"/>
      <c r="GW37" s="576"/>
      <c r="GX37" s="576"/>
      <c r="GY37" s="576"/>
      <c r="GZ37" s="576"/>
      <c r="HA37" s="576"/>
      <c r="HB37" s="576"/>
      <c r="HC37" s="576"/>
      <c r="HD37" s="576"/>
      <c r="HE37" s="576"/>
      <c r="HF37" s="576"/>
      <c r="HG37" s="576"/>
      <c r="HH37" s="576"/>
      <c r="HI37" s="576"/>
      <c r="HJ37" s="576"/>
      <c r="HK37" s="576"/>
      <c r="HL37" s="576"/>
      <c r="HM37" s="576"/>
      <c r="HN37" s="576"/>
      <c r="HO37" s="576"/>
      <c r="HP37" s="576"/>
      <c r="HQ37" s="576"/>
      <c r="HR37" s="576"/>
      <c r="HS37" s="576"/>
      <c r="HT37" s="576"/>
      <c r="HU37" s="576"/>
      <c r="HV37" s="576"/>
      <c r="HW37" s="576"/>
      <c r="HX37" s="576"/>
      <c r="HY37" s="576"/>
      <c r="HZ37" s="576"/>
      <c r="IA37" s="576"/>
      <c r="IB37" s="576"/>
      <c r="IC37" s="576"/>
      <c r="ID37" s="576"/>
      <c r="IE37" s="576"/>
      <c r="IF37" s="576"/>
      <c r="IG37" s="576"/>
      <c r="IH37" s="576"/>
    </row>
    <row r="38" spans="1:242" ht="25.5" x14ac:dyDescent="0.25">
      <c r="A38" s="1063" t="s">
        <v>325</v>
      </c>
      <c r="B38" s="644"/>
      <c r="C38" s="661"/>
      <c r="D38" s="1005" t="s">
        <v>330</v>
      </c>
      <c r="E38" s="1006" t="s">
        <v>47</v>
      </c>
      <c r="F38" s="1159">
        <f>F35</f>
        <v>67.226890756302524</v>
      </c>
      <c r="G38" s="588"/>
      <c r="H38" s="587"/>
      <c r="I38" s="609" t="s">
        <v>335</v>
      </c>
      <c r="J38" s="611"/>
      <c r="K38" s="610"/>
      <c r="L38" s="610" t="s">
        <v>338</v>
      </c>
      <c r="M38" s="610"/>
      <c r="N38" s="610"/>
      <c r="O38" s="589"/>
      <c r="P38" s="590"/>
      <c r="Q38" s="655"/>
      <c r="R38" s="642"/>
      <c r="S38" s="642"/>
      <c r="T38" s="642"/>
      <c r="U38" s="642"/>
      <c r="V38" s="643"/>
      <c r="W38" s="585"/>
      <c r="X38" s="590"/>
      <c r="Y38" s="585"/>
    </row>
    <row r="39" spans="1:242" ht="34.5" customHeight="1" x14ac:dyDescent="0.25">
      <c r="A39" s="1064"/>
      <c r="B39" s="644"/>
      <c r="C39" s="646" t="s">
        <v>56</v>
      </c>
      <c r="D39" s="1002" t="s">
        <v>57</v>
      </c>
      <c r="E39" s="647" t="s">
        <v>56</v>
      </c>
      <c r="F39" s="647" t="s">
        <v>57</v>
      </c>
      <c r="G39" s="588"/>
      <c r="H39" s="587"/>
      <c r="I39" s="991" t="s">
        <v>331</v>
      </c>
      <c r="J39" s="1018" t="s">
        <v>337</v>
      </c>
      <c r="K39" s="1019" t="s">
        <v>59</v>
      </c>
      <c r="L39" s="992" t="s">
        <v>331</v>
      </c>
      <c r="M39" s="1018" t="s">
        <v>337</v>
      </c>
      <c r="N39" s="1019" t="s">
        <v>59</v>
      </c>
      <c r="O39" s="589"/>
      <c r="P39" s="590"/>
      <c r="Q39" s="1032" t="s">
        <v>345</v>
      </c>
      <c r="R39" s="642"/>
      <c r="S39" s="642"/>
      <c r="T39" s="642"/>
      <c r="U39" s="642"/>
      <c r="V39" s="643"/>
      <c r="W39" s="585"/>
      <c r="X39" s="649"/>
      <c r="Y39" s="585"/>
    </row>
    <row r="40" spans="1:242" ht="15.75" customHeight="1" x14ac:dyDescent="0.25">
      <c r="A40" s="1065"/>
      <c r="B40" s="644"/>
      <c r="C40" s="620" t="s">
        <v>68</v>
      </c>
      <c r="D40" s="1003" t="s">
        <v>36</v>
      </c>
      <c r="E40" s="621" t="s">
        <v>68</v>
      </c>
      <c r="F40" s="621" t="s">
        <v>36</v>
      </c>
      <c r="G40" s="588"/>
      <c r="H40" s="587"/>
      <c r="I40" s="620" t="s">
        <v>8</v>
      </c>
      <c r="J40" s="621" t="s">
        <v>29</v>
      </c>
      <c r="K40" s="1003" t="s">
        <v>35</v>
      </c>
      <c r="L40" s="621" t="s">
        <v>8</v>
      </c>
      <c r="M40" s="621" t="s">
        <v>29</v>
      </c>
      <c r="N40" s="621" t="s">
        <v>35</v>
      </c>
      <c r="O40" s="589"/>
      <c r="P40" s="590"/>
      <c r="Q40" s="623" t="s">
        <v>47</v>
      </c>
      <c r="R40" s="642"/>
      <c r="S40" s="642"/>
      <c r="T40" s="642"/>
      <c r="U40" s="642"/>
      <c r="V40" s="643"/>
      <c r="W40" s="585"/>
      <c r="X40" s="651"/>
      <c r="Y40" s="585"/>
    </row>
    <row r="41" spans="1:242" s="604" customFormat="1" x14ac:dyDescent="0.25">
      <c r="A41" s="1028" t="s">
        <v>63</v>
      </c>
      <c r="B41" s="644"/>
      <c r="C41" s="1000">
        <f t="shared" ref="C41:F42" si="2">C15</f>
        <v>0</v>
      </c>
      <c r="D41" s="1004">
        <f t="shared" si="2"/>
        <v>0</v>
      </c>
      <c r="E41" s="1001">
        <f t="shared" si="2"/>
        <v>0</v>
      </c>
      <c r="F41" s="1001">
        <f t="shared" si="2"/>
        <v>0</v>
      </c>
      <c r="G41" s="597"/>
      <c r="H41" s="587"/>
      <c r="I41" s="629"/>
      <c r="J41" s="630"/>
      <c r="K41" s="630"/>
      <c r="L41" s="630"/>
      <c r="M41" s="630"/>
      <c r="N41" s="630"/>
      <c r="O41" s="598"/>
      <c r="P41" s="590"/>
      <c r="Q41" s="632">
        <f>(C41*J41+D41*K41/100)
+(E41*M41+F41*N41/100)-$F$38*(I41+L41)</f>
        <v>0</v>
      </c>
      <c r="R41" s="642"/>
      <c r="S41" s="642"/>
      <c r="T41" s="642"/>
      <c r="U41" s="642"/>
      <c r="V41" s="643"/>
      <c r="W41" s="585"/>
      <c r="X41" s="622"/>
      <c r="Y41" s="585"/>
      <c r="Z41" s="576"/>
      <c r="AA41" s="576"/>
      <c r="AB41" s="576"/>
      <c r="AC41" s="576"/>
      <c r="AD41" s="576"/>
      <c r="AE41" s="576"/>
      <c r="AF41" s="576"/>
      <c r="AG41" s="576"/>
      <c r="AH41" s="576"/>
      <c r="AI41" s="576"/>
      <c r="AJ41" s="576"/>
      <c r="AK41" s="576"/>
      <c r="AL41" s="576"/>
      <c r="AM41" s="576"/>
      <c r="AN41" s="576"/>
      <c r="AO41" s="576"/>
      <c r="AP41" s="576"/>
      <c r="AQ41" s="576"/>
      <c r="AR41" s="576"/>
      <c r="AS41" s="576"/>
      <c r="AT41" s="576"/>
      <c r="AU41" s="576"/>
      <c r="AV41" s="576"/>
      <c r="AW41" s="576"/>
      <c r="AX41" s="576"/>
      <c r="AY41" s="576"/>
      <c r="AZ41" s="576"/>
      <c r="BA41" s="576"/>
      <c r="BB41" s="576"/>
      <c r="BC41" s="576"/>
      <c r="BD41" s="576"/>
      <c r="BE41" s="576"/>
      <c r="BF41" s="576"/>
      <c r="BG41" s="576"/>
      <c r="BH41" s="576"/>
      <c r="BI41" s="576"/>
      <c r="BJ41" s="576"/>
      <c r="BK41" s="576"/>
      <c r="BL41" s="576"/>
      <c r="BM41" s="576"/>
      <c r="BN41" s="576"/>
      <c r="BO41" s="576"/>
      <c r="BP41" s="576"/>
      <c r="BQ41" s="576"/>
      <c r="BR41" s="576"/>
      <c r="BS41" s="576"/>
      <c r="BT41" s="576"/>
      <c r="BU41" s="576"/>
      <c r="BV41" s="576"/>
      <c r="BW41" s="576"/>
      <c r="BX41" s="576"/>
      <c r="BY41" s="576"/>
      <c r="BZ41" s="576"/>
      <c r="CA41" s="576"/>
      <c r="CB41" s="576"/>
      <c r="CC41" s="576"/>
      <c r="CD41" s="576"/>
      <c r="CE41" s="576"/>
      <c r="CF41" s="576"/>
      <c r="CG41" s="576"/>
      <c r="CH41" s="576"/>
      <c r="CI41" s="576"/>
      <c r="CJ41" s="576"/>
      <c r="CK41" s="576"/>
      <c r="CL41" s="576"/>
      <c r="CM41" s="576"/>
      <c r="CN41" s="576"/>
      <c r="CO41" s="576"/>
      <c r="CP41" s="576"/>
      <c r="CQ41" s="576"/>
      <c r="CR41" s="576"/>
      <c r="CS41" s="576"/>
      <c r="CT41" s="576"/>
      <c r="CU41" s="576"/>
      <c r="CV41" s="576"/>
      <c r="CW41" s="576"/>
      <c r="CX41" s="576"/>
      <c r="CY41" s="576"/>
      <c r="CZ41" s="576"/>
      <c r="DA41" s="576"/>
      <c r="DB41" s="576"/>
      <c r="DC41" s="576"/>
      <c r="DD41" s="576"/>
      <c r="DE41" s="576"/>
      <c r="DF41" s="576"/>
      <c r="DG41" s="576"/>
      <c r="DH41" s="576"/>
      <c r="DI41" s="576"/>
      <c r="DJ41" s="576"/>
      <c r="DK41" s="576"/>
      <c r="DL41" s="576"/>
      <c r="DM41" s="576"/>
      <c r="DN41" s="576"/>
      <c r="DO41" s="576"/>
      <c r="DP41" s="576"/>
      <c r="DQ41" s="576"/>
      <c r="DR41" s="576"/>
      <c r="DS41" s="576"/>
      <c r="DT41" s="576"/>
      <c r="DU41" s="576"/>
      <c r="DV41" s="576"/>
      <c r="DW41" s="576"/>
      <c r="DX41" s="576"/>
      <c r="DY41" s="576"/>
      <c r="DZ41" s="576"/>
      <c r="EA41" s="576"/>
      <c r="EB41" s="576"/>
      <c r="EC41" s="576"/>
      <c r="ED41" s="576"/>
      <c r="EE41" s="576"/>
      <c r="EF41" s="576"/>
      <c r="EG41" s="576"/>
      <c r="EH41" s="576"/>
      <c r="EI41" s="576"/>
      <c r="EJ41" s="576"/>
      <c r="EK41" s="576"/>
      <c r="EL41" s="576"/>
      <c r="EM41" s="576"/>
      <c r="EN41" s="576"/>
      <c r="EO41" s="576"/>
      <c r="EP41" s="576"/>
      <c r="EQ41" s="576"/>
      <c r="ER41" s="576"/>
      <c r="ES41" s="576"/>
      <c r="ET41" s="576"/>
      <c r="EU41" s="576"/>
      <c r="EV41" s="576"/>
      <c r="EW41" s="576"/>
      <c r="EX41" s="576"/>
      <c r="EY41" s="576"/>
      <c r="EZ41" s="576"/>
      <c r="FA41" s="576"/>
      <c r="FB41" s="576"/>
      <c r="FC41" s="576"/>
      <c r="FD41" s="576"/>
      <c r="FE41" s="576"/>
      <c r="FF41" s="576"/>
      <c r="FG41" s="576"/>
      <c r="FH41" s="576"/>
      <c r="FI41" s="576"/>
      <c r="FJ41" s="576"/>
      <c r="FK41" s="576"/>
      <c r="FL41" s="576"/>
      <c r="FM41" s="576"/>
      <c r="FN41" s="576"/>
      <c r="FO41" s="576"/>
      <c r="FP41" s="576"/>
      <c r="FQ41" s="576"/>
      <c r="FR41" s="576"/>
      <c r="FS41" s="576"/>
      <c r="FT41" s="576"/>
      <c r="FU41" s="576"/>
      <c r="FV41" s="576"/>
      <c r="FW41" s="576"/>
      <c r="FX41" s="576"/>
      <c r="FY41" s="576"/>
      <c r="FZ41" s="576"/>
      <c r="GA41" s="576"/>
      <c r="GB41" s="576"/>
      <c r="GC41" s="576"/>
      <c r="GD41" s="576"/>
      <c r="GE41" s="576"/>
      <c r="GF41" s="576"/>
      <c r="GG41" s="576"/>
      <c r="GH41" s="576"/>
      <c r="GI41" s="576"/>
      <c r="GJ41" s="576"/>
      <c r="GK41" s="576"/>
      <c r="GL41" s="576"/>
      <c r="GM41" s="576"/>
      <c r="GN41" s="576"/>
      <c r="GO41" s="576"/>
      <c r="GP41" s="576"/>
      <c r="GQ41" s="576"/>
      <c r="GR41" s="576"/>
      <c r="GS41" s="576"/>
      <c r="GT41" s="576"/>
      <c r="GU41" s="576"/>
      <c r="GV41" s="576"/>
      <c r="GW41" s="576"/>
      <c r="GX41" s="576"/>
      <c r="GY41" s="576"/>
      <c r="GZ41" s="576"/>
      <c r="HA41" s="576"/>
      <c r="HB41" s="576"/>
      <c r="HC41" s="576"/>
      <c r="HD41" s="576"/>
      <c r="HE41" s="576"/>
      <c r="HF41" s="576"/>
      <c r="HG41" s="576"/>
      <c r="HH41" s="576"/>
      <c r="HI41" s="576"/>
      <c r="HJ41" s="576"/>
      <c r="HK41" s="576"/>
      <c r="HL41" s="576"/>
      <c r="HM41" s="576"/>
      <c r="HN41" s="576"/>
      <c r="HO41" s="576"/>
      <c r="HP41" s="576"/>
      <c r="HQ41" s="576"/>
      <c r="HR41" s="576"/>
      <c r="HS41" s="576"/>
      <c r="HT41" s="576"/>
      <c r="HU41" s="576"/>
      <c r="HV41" s="576"/>
      <c r="HW41" s="576"/>
      <c r="HX41" s="576"/>
      <c r="HY41" s="576"/>
      <c r="HZ41" s="576"/>
      <c r="IA41" s="576"/>
      <c r="IB41" s="576"/>
      <c r="IC41" s="576"/>
      <c r="ID41" s="576"/>
      <c r="IE41" s="576"/>
      <c r="IF41" s="576"/>
      <c r="IG41" s="576"/>
      <c r="IH41" s="576"/>
    </row>
    <row r="42" spans="1:242" x14ac:dyDescent="0.25">
      <c r="A42" s="1029" t="s">
        <v>6</v>
      </c>
      <c r="B42" s="644"/>
      <c r="C42" s="1000">
        <f t="shared" si="2"/>
        <v>0</v>
      </c>
      <c r="D42" s="1004">
        <f t="shared" si="2"/>
        <v>0</v>
      </c>
      <c r="E42" s="1001">
        <f t="shared" si="2"/>
        <v>0</v>
      </c>
      <c r="F42" s="1001">
        <f t="shared" si="2"/>
        <v>0</v>
      </c>
      <c r="G42" s="588"/>
      <c r="H42" s="587"/>
      <c r="I42" s="629"/>
      <c r="J42" s="630"/>
      <c r="K42" s="630"/>
      <c r="L42" s="630"/>
      <c r="M42" s="630"/>
      <c r="N42" s="630"/>
      <c r="O42" s="589"/>
      <c r="P42" s="590"/>
      <c r="Q42" s="632">
        <f>(C42*J42+D42*K42/100)
+(E42*M42+F42*N42/100)-$F$38*(I42+L42)</f>
        <v>0</v>
      </c>
      <c r="R42" s="642"/>
      <c r="S42" s="642"/>
      <c r="T42" s="642"/>
      <c r="U42" s="642"/>
      <c r="V42" s="643"/>
      <c r="W42" s="585"/>
      <c r="X42" s="653"/>
      <c r="Y42" s="585"/>
    </row>
    <row r="43" spans="1:242" x14ac:dyDescent="0.25">
      <c r="A43" s="942"/>
      <c r="B43" s="644"/>
      <c r="C43" s="657"/>
      <c r="D43" s="658"/>
      <c r="E43" s="782"/>
      <c r="F43" s="710"/>
      <c r="G43" s="588"/>
      <c r="H43" s="587"/>
      <c r="I43" s="659"/>
      <c r="J43" s="660"/>
      <c r="K43" s="644"/>
      <c r="L43" s="644"/>
      <c r="M43" s="644"/>
      <c r="N43" s="644"/>
      <c r="O43" s="589"/>
      <c r="P43" s="590"/>
      <c r="Q43" s="655"/>
      <c r="R43" s="642"/>
      <c r="S43" s="642"/>
      <c r="T43" s="642"/>
      <c r="U43" s="642"/>
      <c r="V43" s="643"/>
      <c r="W43" s="585"/>
      <c r="X43" s="653"/>
      <c r="Y43" s="585"/>
    </row>
    <row r="44" spans="1:242" s="604" customFormat="1" x14ac:dyDescent="0.25">
      <c r="A44" s="848"/>
      <c r="B44" s="644"/>
      <c r="C44" s="657"/>
      <c r="D44" s="658"/>
      <c r="E44" s="658"/>
      <c r="F44" s="926"/>
      <c r="G44" s="597"/>
      <c r="H44" s="587"/>
      <c r="I44" s="659"/>
      <c r="J44" s="660"/>
      <c r="K44" s="644"/>
      <c r="L44" s="644"/>
      <c r="M44" s="644"/>
      <c r="N44" s="644"/>
      <c r="O44" s="598"/>
      <c r="P44" s="590"/>
      <c r="Q44" s="655"/>
      <c r="R44" s="642"/>
      <c r="S44" s="642"/>
      <c r="T44" s="642"/>
      <c r="U44" s="642"/>
      <c r="V44" s="643"/>
      <c r="W44" s="585"/>
      <c r="X44" s="590"/>
      <c r="Y44" s="585"/>
      <c r="Z44" s="576"/>
      <c r="AA44" s="576"/>
      <c r="AB44" s="576"/>
      <c r="AC44" s="576"/>
      <c r="AD44" s="576"/>
      <c r="AE44" s="576"/>
      <c r="AF44" s="576"/>
      <c r="AG44" s="576"/>
      <c r="AH44" s="576"/>
      <c r="AI44" s="576"/>
      <c r="AJ44" s="576"/>
      <c r="AK44" s="576"/>
      <c r="AL44" s="576"/>
      <c r="AM44" s="576"/>
      <c r="AN44" s="576"/>
      <c r="AO44" s="576"/>
      <c r="AP44" s="576"/>
      <c r="AQ44" s="576"/>
      <c r="AR44" s="576"/>
      <c r="AS44" s="576"/>
      <c r="AT44" s="576"/>
      <c r="AU44" s="576"/>
      <c r="AV44" s="576"/>
      <c r="AW44" s="576"/>
      <c r="AX44" s="576"/>
      <c r="AY44" s="576"/>
      <c r="AZ44" s="576"/>
      <c r="BA44" s="576"/>
      <c r="BB44" s="576"/>
      <c r="BC44" s="576"/>
      <c r="BD44" s="576"/>
      <c r="BE44" s="576"/>
      <c r="BF44" s="576"/>
      <c r="BG44" s="576"/>
      <c r="BH44" s="576"/>
      <c r="BI44" s="576"/>
      <c r="BJ44" s="576"/>
      <c r="BK44" s="576"/>
      <c r="BL44" s="576"/>
      <c r="BM44" s="576"/>
      <c r="BN44" s="576"/>
      <c r="BO44" s="576"/>
      <c r="BP44" s="576"/>
      <c r="BQ44" s="576"/>
      <c r="BR44" s="576"/>
      <c r="BS44" s="576"/>
      <c r="BT44" s="576"/>
      <c r="BU44" s="576"/>
      <c r="BV44" s="576"/>
      <c r="BW44" s="576"/>
      <c r="BX44" s="576"/>
      <c r="BY44" s="576"/>
      <c r="BZ44" s="576"/>
      <c r="CA44" s="576"/>
      <c r="CB44" s="576"/>
      <c r="CC44" s="576"/>
      <c r="CD44" s="576"/>
      <c r="CE44" s="576"/>
      <c r="CF44" s="576"/>
      <c r="CG44" s="576"/>
      <c r="CH44" s="576"/>
      <c r="CI44" s="576"/>
      <c r="CJ44" s="576"/>
      <c r="CK44" s="576"/>
      <c r="CL44" s="576"/>
      <c r="CM44" s="576"/>
      <c r="CN44" s="576"/>
      <c r="CO44" s="576"/>
      <c r="CP44" s="576"/>
      <c r="CQ44" s="576"/>
      <c r="CR44" s="576"/>
      <c r="CS44" s="576"/>
      <c r="CT44" s="576"/>
      <c r="CU44" s="576"/>
      <c r="CV44" s="576"/>
      <c r="CW44" s="576"/>
      <c r="CX44" s="576"/>
      <c r="CY44" s="576"/>
      <c r="CZ44" s="576"/>
      <c r="DA44" s="576"/>
      <c r="DB44" s="576"/>
      <c r="DC44" s="576"/>
      <c r="DD44" s="576"/>
      <c r="DE44" s="576"/>
      <c r="DF44" s="576"/>
      <c r="DG44" s="576"/>
      <c r="DH44" s="576"/>
      <c r="DI44" s="576"/>
      <c r="DJ44" s="576"/>
      <c r="DK44" s="576"/>
      <c r="DL44" s="576"/>
      <c r="DM44" s="576"/>
      <c r="DN44" s="576"/>
      <c r="DO44" s="576"/>
      <c r="DP44" s="576"/>
      <c r="DQ44" s="576"/>
      <c r="DR44" s="576"/>
      <c r="DS44" s="576"/>
      <c r="DT44" s="576"/>
      <c r="DU44" s="576"/>
      <c r="DV44" s="576"/>
      <c r="DW44" s="576"/>
      <c r="DX44" s="576"/>
      <c r="DY44" s="576"/>
      <c r="DZ44" s="576"/>
      <c r="EA44" s="576"/>
      <c r="EB44" s="576"/>
      <c r="EC44" s="576"/>
      <c r="ED44" s="576"/>
      <c r="EE44" s="576"/>
      <c r="EF44" s="576"/>
      <c r="EG44" s="576"/>
      <c r="EH44" s="576"/>
      <c r="EI44" s="576"/>
      <c r="EJ44" s="576"/>
      <c r="EK44" s="576"/>
      <c r="EL44" s="576"/>
      <c r="EM44" s="576"/>
      <c r="EN44" s="576"/>
      <c r="EO44" s="576"/>
      <c r="EP44" s="576"/>
      <c r="EQ44" s="576"/>
      <c r="ER44" s="576"/>
      <c r="ES44" s="576"/>
      <c r="ET44" s="576"/>
      <c r="EU44" s="576"/>
      <c r="EV44" s="576"/>
      <c r="EW44" s="576"/>
      <c r="EX44" s="576"/>
      <c r="EY44" s="576"/>
      <c r="EZ44" s="576"/>
      <c r="FA44" s="576"/>
      <c r="FB44" s="576"/>
      <c r="FC44" s="576"/>
      <c r="FD44" s="576"/>
      <c r="FE44" s="576"/>
      <c r="FF44" s="576"/>
      <c r="FG44" s="576"/>
      <c r="FH44" s="576"/>
      <c r="FI44" s="576"/>
      <c r="FJ44" s="576"/>
      <c r="FK44" s="576"/>
      <c r="FL44" s="576"/>
      <c r="FM44" s="576"/>
      <c r="FN44" s="576"/>
      <c r="FO44" s="576"/>
      <c r="FP44" s="576"/>
      <c r="FQ44" s="576"/>
      <c r="FR44" s="576"/>
      <c r="FS44" s="576"/>
      <c r="FT44" s="576"/>
      <c r="FU44" s="576"/>
      <c r="FV44" s="576"/>
      <c r="FW44" s="576"/>
      <c r="FX44" s="576"/>
      <c r="FY44" s="576"/>
      <c r="FZ44" s="576"/>
      <c r="GA44" s="576"/>
      <c r="GB44" s="576"/>
      <c r="GC44" s="576"/>
      <c r="GD44" s="576"/>
      <c r="GE44" s="576"/>
      <c r="GF44" s="576"/>
      <c r="GG44" s="576"/>
      <c r="GH44" s="576"/>
      <c r="GI44" s="576"/>
      <c r="GJ44" s="576"/>
      <c r="GK44" s="576"/>
      <c r="GL44" s="576"/>
      <c r="GM44" s="576"/>
      <c r="GN44" s="576"/>
      <c r="GO44" s="576"/>
      <c r="GP44" s="576"/>
      <c r="GQ44" s="576"/>
      <c r="GR44" s="576"/>
      <c r="GS44" s="576"/>
      <c r="GT44" s="576"/>
      <c r="GU44" s="576"/>
      <c r="GV44" s="576"/>
      <c r="GW44" s="576"/>
      <c r="GX44" s="576"/>
      <c r="GY44" s="576"/>
      <c r="GZ44" s="576"/>
      <c r="HA44" s="576"/>
      <c r="HB44" s="576"/>
      <c r="HC44" s="576"/>
      <c r="HD44" s="576"/>
      <c r="HE44" s="576"/>
      <c r="HF44" s="576"/>
      <c r="HG44" s="576"/>
      <c r="HH44" s="576"/>
      <c r="HI44" s="576"/>
      <c r="HJ44" s="576"/>
      <c r="HK44" s="576"/>
      <c r="HL44" s="576"/>
      <c r="HM44" s="576"/>
      <c r="HN44" s="576"/>
      <c r="HO44" s="576"/>
      <c r="HP44" s="576"/>
      <c r="HQ44" s="576"/>
      <c r="HR44" s="576"/>
      <c r="HS44" s="576"/>
      <c r="HT44" s="576"/>
      <c r="HU44" s="576"/>
      <c r="HV44" s="576"/>
      <c r="HW44" s="576"/>
      <c r="HX44" s="576"/>
      <c r="HY44" s="576"/>
      <c r="HZ44" s="576"/>
      <c r="IA44" s="576"/>
      <c r="IB44" s="576"/>
      <c r="IC44" s="576"/>
      <c r="ID44" s="576"/>
      <c r="IE44" s="576"/>
      <c r="IF44" s="576"/>
      <c r="IG44" s="576"/>
      <c r="IH44" s="576"/>
    </row>
    <row r="45" spans="1:242" s="604" customFormat="1" ht="25.5" x14ac:dyDescent="0.25">
      <c r="A45" s="1044" t="s">
        <v>327</v>
      </c>
      <c r="B45" s="644"/>
      <c r="C45" s="657"/>
      <c r="D45" s="647" t="s">
        <v>57</v>
      </c>
      <c r="E45" s="907"/>
      <c r="F45" s="926"/>
      <c r="G45" s="597"/>
      <c r="H45" s="587"/>
      <c r="I45" s="659"/>
      <c r="J45" s="618" t="s">
        <v>59</v>
      </c>
      <c r="K45" s="644"/>
      <c r="L45" s="644"/>
      <c r="M45" s="644"/>
      <c r="N45" s="644"/>
      <c r="O45" s="598"/>
      <c r="P45" s="590"/>
      <c r="Q45" s="1031" t="s">
        <v>349</v>
      </c>
      <c r="R45" s="642"/>
      <c r="S45" s="642"/>
      <c r="T45" s="642"/>
      <c r="U45" s="642"/>
      <c r="V45" s="643"/>
      <c r="W45" s="585"/>
      <c r="X45" s="590"/>
      <c r="Y45" s="585"/>
      <c r="Z45" s="576"/>
      <c r="AA45" s="576"/>
      <c r="AB45" s="576"/>
      <c r="AC45" s="576"/>
      <c r="AD45" s="576"/>
      <c r="AE45" s="576"/>
      <c r="AF45" s="576"/>
      <c r="AG45" s="576"/>
      <c r="AH45" s="576"/>
      <c r="AI45" s="576"/>
      <c r="AJ45" s="576"/>
      <c r="AK45" s="576"/>
      <c r="AL45" s="576"/>
      <c r="AM45" s="576"/>
      <c r="AN45" s="576"/>
      <c r="AO45" s="576"/>
      <c r="AP45" s="576"/>
      <c r="AQ45" s="576"/>
      <c r="AR45" s="576"/>
      <c r="AS45" s="576"/>
      <c r="AT45" s="576"/>
      <c r="AU45" s="576"/>
      <c r="AV45" s="576"/>
      <c r="AW45" s="576"/>
      <c r="AX45" s="576"/>
      <c r="AY45" s="576"/>
      <c r="AZ45" s="576"/>
      <c r="BA45" s="576"/>
      <c r="BB45" s="576"/>
      <c r="BC45" s="576"/>
      <c r="BD45" s="576"/>
      <c r="BE45" s="576"/>
      <c r="BF45" s="576"/>
      <c r="BG45" s="576"/>
      <c r="BH45" s="576"/>
      <c r="BI45" s="576"/>
      <c r="BJ45" s="576"/>
      <c r="BK45" s="576"/>
      <c r="BL45" s="576"/>
      <c r="BM45" s="576"/>
      <c r="BN45" s="576"/>
      <c r="BO45" s="576"/>
      <c r="BP45" s="576"/>
      <c r="BQ45" s="576"/>
      <c r="BR45" s="576"/>
      <c r="BS45" s="576"/>
      <c r="BT45" s="576"/>
      <c r="BU45" s="576"/>
      <c r="BV45" s="576"/>
      <c r="BW45" s="576"/>
      <c r="BX45" s="576"/>
      <c r="BY45" s="576"/>
      <c r="BZ45" s="576"/>
      <c r="CA45" s="576"/>
      <c r="CB45" s="576"/>
      <c r="CC45" s="576"/>
      <c r="CD45" s="576"/>
      <c r="CE45" s="576"/>
      <c r="CF45" s="576"/>
      <c r="CG45" s="576"/>
      <c r="CH45" s="576"/>
      <c r="CI45" s="576"/>
      <c r="CJ45" s="576"/>
      <c r="CK45" s="576"/>
      <c r="CL45" s="576"/>
      <c r="CM45" s="576"/>
      <c r="CN45" s="576"/>
      <c r="CO45" s="576"/>
      <c r="CP45" s="576"/>
      <c r="CQ45" s="576"/>
      <c r="CR45" s="576"/>
      <c r="CS45" s="576"/>
      <c r="CT45" s="576"/>
      <c r="CU45" s="576"/>
      <c r="CV45" s="576"/>
      <c r="CW45" s="576"/>
      <c r="CX45" s="576"/>
      <c r="CY45" s="576"/>
      <c r="CZ45" s="576"/>
      <c r="DA45" s="576"/>
      <c r="DB45" s="576"/>
      <c r="DC45" s="576"/>
      <c r="DD45" s="576"/>
      <c r="DE45" s="576"/>
      <c r="DF45" s="576"/>
      <c r="DG45" s="576"/>
      <c r="DH45" s="576"/>
      <c r="DI45" s="576"/>
      <c r="DJ45" s="576"/>
      <c r="DK45" s="576"/>
      <c r="DL45" s="576"/>
      <c r="DM45" s="576"/>
      <c r="DN45" s="576"/>
      <c r="DO45" s="576"/>
      <c r="DP45" s="576"/>
      <c r="DQ45" s="576"/>
      <c r="DR45" s="576"/>
      <c r="DS45" s="576"/>
      <c r="DT45" s="576"/>
      <c r="DU45" s="576"/>
      <c r="DV45" s="576"/>
      <c r="DW45" s="576"/>
      <c r="DX45" s="576"/>
      <c r="DY45" s="576"/>
      <c r="DZ45" s="576"/>
      <c r="EA45" s="576"/>
      <c r="EB45" s="576"/>
      <c r="EC45" s="576"/>
      <c r="ED45" s="576"/>
      <c r="EE45" s="576"/>
      <c r="EF45" s="576"/>
      <c r="EG45" s="576"/>
      <c r="EH45" s="576"/>
      <c r="EI45" s="576"/>
      <c r="EJ45" s="576"/>
      <c r="EK45" s="576"/>
      <c r="EL45" s="576"/>
      <c r="EM45" s="576"/>
      <c r="EN45" s="576"/>
      <c r="EO45" s="576"/>
      <c r="EP45" s="576"/>
      <c r="EQ45" s="576"/>
      <c r="ER45" s="576"/>
      <c r="ES45" s="576"/>
      <c r="ET45" s="576"/>
      <c r="EU45" s="576"/>
      <c r="EV45" s="576"/>
      <c r="EW45" s="576"/>
      <c r="EX45" s="576"/>
      <c r="EY45" s="576"/>
      <c r="EZ45" s="576"/>
      <c r="FA45" s="576"/>
      <c r="FB45" s="576"/>
      <c r="FC45" s="576"/>
      <c r="FD45" s="576"/>
      <c r="FE45" s="576"/>
      <c r="FF45" s="576"/>
      <c r="FG45" s="576"/>
      <c r="FH45" s="576"/>
      <c r="FI45" s="576"/>
      <c r="FJ45" s="576"/>
      <c r="FK45" s="576"/>
      <c r="FL45" s="576"/>
      <c r="FM45" s="576"/>
      <c r="FN45" s="576"/>
      <c r="FO45" s="576"/>
      <c r="FP45" s="576"/>
      <c r="FQ45" s="576"/>
      <c r="FR45" s="576"/>
      <c r="FS45" s="576"/>
      <c r="FT45" s="576"/>
      <c r="FU45" s="576"/>
      <c r="FV45" s="576"/>
      <c r="FW45" s="576"/>
      <c r="FX45" s="576"/>
      <c r="FY45" s="576"/>
      <c r="FZ45" s="576"/>
      <c r="GA45" s="576"/>
      <c r="GB45" s="576"/>
      <c r="GC45" s="576"/>
      <c r="GD45" s="576"/>
      <c r="GE45" s="576"/>
      <c r="GF45" s="576"/>
      <c r="GG45" s="576"/>
      <c r="GH45" s="576"/>
      <c r="GI45" s="576"/>
      <c r="GJ45" s="576"/>
      <c r="GK45" s="576"/>
      <c r="GL45" s="576"/>
      <c r="GM45" s="576"/>
      <c r="GN45" s="576"/>
      <c r="GO45" s="576"/>
      <c r="GP45" s="576"/>
      <c r="GQ45" s="576"/>
      <c r="GR45" s="576"/>
      <c r="GS45" s="576"/>
      <c r="GT45" s="576"/>
      <c r="GU45" s="576"/>
      <c r="GV45" s="576"/>
      <c r="GW45" s="576"/>
      <c r="GX45" s="576"/>
      <c r="GY45" s="576"/>
      <c r="GZ45" s="576"/>
      <c r="HA45" s="576"/>
      <c r="HB45" s="576"/>
      <c r="HC45" s="576"/>
      <c r="HD45" s="576"/>
      <c r="HE45" s="576"/>
      <c r="HF45" s="576"/>
      <c r="HG45" s="576"/>
      <c r="HH45" s="576"/>
      <c r="HI45" s="576"/>
      <c r="HJ45" s="576"/>
      <c r="HK45" s="576"/>
      <c r="HL45" s="576"/>
      <c r="HM45" s="576"/>
      <c r="HN45" s="576"/>
      <c r="HO45" s="576"/>
      <c r="HP45" s="576"/>
      <c r="HQ45" s="576"/>
      <c r="HR45" s="576"/>
      <c r="HS45" s="576"/>
      <c r="HT45" s="576"/>
      <c r="HU45" s="576"/>
      <c r="HV45" s="576"/>
      <c r="HW45" s="576"/>
      <c r="HX45" s="576"/>
      <c r="HY45" s="576"/>
      <c r="HZ45" s="576"/>
      <c r="IA45" s="576"/>
      <c r="IB45" s="576"/>
      <c r="IC45" s="576"/>
      <c r="ID45" s="576"/>
      <c r="IE45" s="576"/>
      <c r="IF45" s="576"/>
      <c r="IG45" s="576"/>
      <c r="IH45" s="576"/>
    </row>
    <row r="46" spans="1:242" s="604" customFormat="1" ht="36.75" customHeight="1" x14ac:dyDescent="0.25">
      <c r="A46" s="1045" t="s">
        <v>6</v>
      </c>
      <c r="B46" s="644"/>
      <c r="C46" s="661"/>
      <c r="D46" s="621" t="s">
        <v>36</v>
      </c>
      <c r="E46" s="907"/>
      <c r="F46" s="926"/>
      <c r="G46" s="597"/>
      <c r="H46" s="587"/>
      <c r="I46" s="659"/>
      <c r="J46" s="621" t="s">
        <v>35</v>
      </c>
      <c r="K46" s="644"/>
      <c r="L46" s="644"/>
      <c r="M46" s="644"/>
      <c r="N46" s="644"/>
      <c r="O46" s="598"/>
      <c r="P46" s="590"/>
      <c r="Q46" s="623" t="s">
        <v>47</v>
      </c>
      <c r="R46" s="642"/>
      <c r="S46" s="642"/>
      <c r="T46" s="642"/>
      <c r="U46" s="642"/>
      <c r="V46" s="643"/>
      <c r="W46" s="585"/>
      <c r="X46" s="590"/>
      <c r="Y46" s="585"/>
      <c r="Z46" s="576"/>
      <c r="AA46" s="576"/>
      <c r="AB46" s="576"/>
      <c r="AC46" s="576"/>
      <c r="AD46" s="576"/>
      <c r="AE46" s="576"/>
      <c r="AF46" s="576"/>
      <c r="AG46" s="576"/>
      <c r="AH46" s="576"/>
      <c r="AI46" s="576"/>
      <c r="AJ46" s="576"/>
      <c r="AK46" s="576"/>
      <c r="AL46" s="576"/>
      <c r="AM46" s="576"/>
      <c r="AN46" s="576"/>
      <c r="AO46" s="576"/>
      <c r="AP46" s="576"/>
      <c r="AQ46" s="576"/>
      <c r="AR46" s="576"/>
      <c r="AS46" s="576"/>
      <c r="AT46" s="576"/>
      <c r="AU46" s="576"/>
      <c r="AV46" s="576"/>
      <c r="AW46" s="576"/>
      <c r="AX46" s="576"/>
      <c r="AY46" s="576"/>
      <c r="AZ46" s="576"/>
      <c r="BA46" s="576"/>
      <c r="BB46" s="576"/>
      <c r="BC46" s="576"/>
      <c r="BD46" s="576"/>
      <c r="BE46" s="576"/>
      <c r="BF46" s="576"/>
      <c r="BG46" s="576"/>
      <c r="BH46" s="576"/>
      <c r="BI46" s="576"/>
      <c r="BJ46" s="576"/>
      <c r="BK46" s="576"/>
      <c r="BL46" s="576"/>
      <c r="BM46" s="576"/>
      <c r="BN46" s="576"/>
      <c r="BO46" s="576"/>
      <c r="BP46" s="576"/>
      <c r="BQ46" s="576"/>
      <c r="BR46" s="576"/>
      <c r="BS46" s="576"/>
      <c r="BT46" s="576"/>
      <c r="BU46" s="576"/>
      <c r="BV46" s="576"/>
      <c r="BW46" s="576"/>
      <c r="BX46" s="576"/>
      <c r="BY46" s="576"/>
      <c r="BZ46" s="576"/>
      <c r="CA46" s="576"/>
      <c r="CB46" s="576"/>
      <c r="CC46" s="576"/>
      <c r="CD46" s="576"/>
      <c r="CE46" s="576"/>
      <c r="CF46" s="576"/>
      <c r="CG46" s="576"/>
      <c r="CH46" s="576"/>
      <c r="CI46" s="576"/>
      <c r="CJ46" s="576"/>
      <c r="CK46" s="576"/>
      <c r="CL46" s="576"/>
      <c r="CM46" s="576"/>
      <c r="CN46" s="576"/>
      <c r="CO46" s="576"/>
      <c r="CP46" s="576"/>
      <c r="CQ46" s="576"/>
      <c r="CR46" s="576"/>
      <c r="CS46" s="576"/>
      <c r="CT46" s="576"/>
      <c r="CU46" s="576"/>
      <c r="CV46" s="576"/>
      <c r="CW46" s="576"/>
      <c r="CX46" s="576"/>
      <c r="CY46" s="576"/>
      <c r="CZ46" s="576"/>
      <c r="DA46" s="576"/>
      <c r="DB46" s="576"/>
      <c r="DC46" s="576"/>
      <c r="DD46" s="576"/>
      <c r="DE46" s="576"/>
      <c r="DF46" s="576"/>
      <c r="DG46" s="576"/>
      <c r="DH46" s="576"/>
      <c r="DI46" s="576"/>
      <c r="DJ46" s="576"/>
      <c r="DK46" s="576"/>
      <c r="DL46" s="576"/>
      <c r="DM46" s="576"/>
      <c r="DN46" s="576"/>
      <c r="DO46" s="576"/>
      <c r="DP46" s="576"/>
      <c r="DQ46" s="576"/>
      <c r="DR46" s="576"/>
      <c r="DS46" s="576"/>
      <c r="DT46" s="576"/>
      <c r="DU46" s="576"/>
      <c r="DV46" s="576"/>
      <c r="DW46" s="576"/>
      <c r="DX46" s="576"/>
      <c r="DY46" s="576"/>
      <c r="DZ46" s="576"/>
      <c r="EA46" s="576"/>
      <c r="EB46" s="576"/>
      <c r="EC46" s="576"/>
      <c r="ED46" s="576"/>
      <c r="EE46" s="576"/>
      <c r="EF46" s="576"/>
      <c r="EG46" s="576"/>
      <c r="EH46" s="576"/>
      <c r="EI46" s="576"/>
      <c r="EJ46" s="576"/>
      <c r="EK46" s="576"/>
      <c r="EL46" s="576"/>
      <c r="EM46" s="576"/>
      <c r="EN46" s="576"/>
      <c r="EO46" s="576"/>
      <c r="EP46" s="576"/>
      <c r="EQ46" s="576"/>
      <c r="ER46" s="576"/>
      <c r="ES46" s="576"/>
      <c r="ET46" s="576"/>
      <c r="EU46" s="576"/>
      <c r="EV46" s="576"/>
      <c r="EW46" s="576"/>
      <c r="EX46" s="576"/>
      <c r="EY46" s="576"/>
      <c r="EZ46" s="576"/>
      <c r="FA46" s="576"/>
      <c r="FB46" s="576"/>
      <c r="FC46" s="576"/>
      <c r="FD46" s="576"/>
      <c r="FE46" s="576"/>
      <c r="FF46" s="576"/>
      <c r="FG46" s="576"/>
      <c r="FH46" s="576"/>
      <c r="FI46" s="576"/>
      <c r="FJ46" s="576"/>
      <c r="FK46" s="576"/>
      <c r="FL46" s="576"/>
      <c r="FM46" s="576"/>
      <c r="FN46" s="576"/>
      <c r="FO46" s="576"/>
      <c r="FP46" s="576"/>
      <c r="FQ46" s="576"/>
      <c r="FR46" s="576"/>
      <c r="FS46" s="576"/>
      <c r="FT46" s="576"/>
      <c r="FU46" s="576"/>
      <c r="FV46" s="576"/>
      <c r="FW46" s="576"/>
      <c r="FX46" s="576"/>
      <c r="FY46" s="576"/>
      <c r="FZ46" s="576"/>
      <c r="GA46" s="576"/>
      <c r="GB46" s="576"/>
      <c r="GC46" s="576"/>
      <c r="GD46" s="576"/>
      <c r="GE46" s="576"/>
      <c r="GF46" s="576"/>
      <c r="GG46" s="576"/>
      <c r="GH46" s="576"/>
      <c r="GI46" s="576"/>
      <c r="GJ46" s="576"/>
      <c r="GK46" s="576"/>
      <c r="GL46" s="576"/>
      <c r="GM46" s="576"/>
      <c r="GN46" s="576"/>
      <c r="GO46" s="576"/>
      <c r="GP46" s="576"/>
      <c r="GQ46" s="576"/>
      <c r="GR46" s="576"/>
      <c r="GS46" s="576"/>
      <c r="GT46" s="576"/>
      <c r="GU46" s="576"/>
      <c r="GV46" s="576"/>
      <c r="GW46" s="576"/>
      <c r="GX46" s="576"/>
      <c r="GY46" s="576"/>
      <c r="GZ46" s="576"/>
      <c r="HA46" s="576"/>
      <c r="HB46" s="576"/>
      <c r="HC46" s="576"/>
      <c r="HD46" s="576"/>
      <c r="HE46" s="576"/>
      <c r="HF46" s="576"/>
      <c r="HG46" s="576"/>
      <c r="HH46" s="576"/>
      <c r="HI46" s="576"/>
      <c r="HJ46" s="576"/>
      <c r="HK46" s="576"/>
      <c r="HL46" s="576"/>
      <c r="HM46" s="576"/>
      <c r="HN46" s="576"/>
      <c r="HO46" s="576"/>
      <c r="HP46" s="576"/>
      <c r="HQ46" s="576"/>
      <c r="HR46" s="576"/>
      <c r="HS46" s="576"/>
      <c r="HT46" s="576"/>
      <c r="HU46" s="576"/>
      <c r="HV46" s="576"/>
      <c r="HW46" s="576"/>
      <c r="HX46" s="576"/>
      <c r="HY46" s="576"/>
      <c r="HZ46" s="576"/>
      <c r="IA46" s="576"/>
      <c r="IB46" s="576"/>
      <c r="IC46" s="576"/>
      <c r="ID46" s="576"/>
      <c r="IE46" s="576"/>
      <c r="IF46" s="576"/>
      <c r="IG46" s="576"/>
      <c r="IH46" s="576"/>
    </row>
    <row r="47" spans="1:242" s="604" customFormat="1" x14ac:dyDescent="0.25">
      <c r="A47" s="1030" t="s">
        <v>326</v>
      </c>
      <c r="B47" s="644"/>
      <c r="C47" s="657"/>
      <c r="D47" s="1001">
        <f>D22*40%</f>
        <v>0</v>
      </c>
      <c r="E47" s="907"/>
      <c r="F47" s="926"/>
      <c r="G47" s="597"/>
      <c r="H47" s="587"/>
      <c r="I47" s="659"/>
      <c r="J47" s="662"/>
      <c r="K47" s="644"/>
      <c r="L47" s="644"/>
      <c r="M47" s="644"/>
      <c r="N47" s="644"/>
      <c r="O47" s="598"/>
      <c r="P47" s="590"/>
      <c r="Q47" s="632">
        <f>(D47*J47/100)</f>
        <v>0</v>
      </c>
      <c r="R47" s="642"/>
      <c r="S47" s="642"/>
      <c r="T47" s="642"/>
      <c r="U47" s="642"/>
      <c r="V47" s="643"/>
      <c r="W47" s="585"/>
      <c r="X47" s="590"/>
      <c r="Y47" s="585"/>
      <c r="Z47" s="576"/>
      <c r="AA47" s="576"/>
      <c r="AB47" s="576"/>
      <c r="AC47" s="576"/>
      <c r="AD47" s="576"/>
      <c r="AE47" s="576"/>
      <c r="AF47" s="576"/>
      <c r="AG47" s="576"/>
      <c r="AH47" s="576"/>
      <c r="AI47" s="576"/>
      <c r="AJ47" s="576"/>
      <c r="AK47" s="576"/>
      <c r="AL47" s="576"/>
      <c r="AM47" s="576"/>
      <c r="AN47" s="576"/>
      <c r="AO47" s="576"/>
      <c r="AP47" s="576"/>
      <c r="AQ47" s="576"/>
      <c r="AR47" s="576"/>
      <c r="AS47" s="576"/>
      <c r="AT47" s="576"/>
      <c r="AU47" s="576"/>
      <c r="AV47" s="576"/>
      <c r="AW47" s="576"/>
      <c r="AX47" s="576"/>
      <c r="AY47" s="576"/>
      <c r="AZ47" s="576"/>
      <c r="BA47" s="576"/>
      <c r="BB47" s="576"/>
      <c r="BC47" s="576"/>
      <c r="BD47" s="576"/>
      <c r="BE47" s="576"/>
      <c r="BF47" s="576"/>
      <c r="BG47" s="576"/>
      <c r="BH47" s="576"/>
      <c r="BI47" s="576"/>
      <c r="BJ47" s="576"/>
      <c r="BK47" s="576"/>
      <c r="BL47" s="576"/>
      <c r="BM47" s="576"/>
      <c r="BN47" s="576"/>
      <c r="BO47" s="576"/>
      <c r="BP47" s="576"/>
      <c r="BQ47" s="576"/>
      <c r="BR47" s="576"/>
      <c r="BS47" s="576"/>
      <c r="BT47" s="576"/>
      <c r="BU47" s="576"/>
      <c r="BV47" s="576"/>
      <c r="BW47" s="576"/>
      <c r="BX47" s="576"/>
      <c r="BY47" s="576"/>
      <c r="BZ47" s="576"/>
      <c r="CA47" s="576"/>
      <c r="CB47" s="576"/>
      <c r="CC47" s="576"/>
      <c r="CD47" s="576"/>
      <c r="CE47" s="576"/>
      <c r="CF47" s="576"/>
      <c r="CG47" s="576"/>
      <c r="CH47" s="576"/>
      <c r="CI47" s="576"/>
      <c r="CJ47" s="576"/>
      <c r="CK47" s="576"/>
      <c r="CL47" s="576"/>
      <c r="CM47" s="576"/>
      <c r="CN47" s="576"/>
      <c r="CO47" s="576"/>
      <c r="CP47" s="576"/>
      <c r="CQ47" s="576"/>
      <c r="CR47" s="576"/>
      <c r="CS47" s="576"/>
      <c r="CT47" s="576"/>
      <c r="CU47" s="576"/>
      <c r="CV47" s="576"/>
      <c r="CW47" s="576"/>
      <c r="CX47" s="576"/>
      <c r="CY47" s="576"/>
      <c r="CZ47" s="576"/>
      <c r="DA47" s="576"/>
      <c r="DB47" s="576"/>
      <c r="DC47" s="576"/>
      <c r="DD47" s="576"/>
      <c r="DE47" s="576"/>
      <c r="DF47" s="576"/>
      <c r="DG47" s="576"/>
      <c r="DH47" s="576"/>
      <c r="DI47" s="576"/>
      <c r="DJ47" s="576"/>
      <c r="DK47" s="576"/>
      <c r="DL47" s="576"/>
      <c r="DM47" s="576"/>
      <c r="DN47" s="576"/>
      <c r="DO47" s="576"/>
      <c r="DP47" s="576"/>
      <c r="DQ47" s="576"/>
      <c r="DR47" s="576"/>
      <c r="DS47" s="576"/>
      <c r="DT47" s="576"/>
      <c r="DU47" s="576"/>
      <c r="DV47" s="576"/>
      <c r="DW47" s="576"/>
      <c r="DX47" s="576"/>
      <c r="DY47" s="576"/>
      <c r="DZ47" s="576"/>
      <c r="EA47" s="576"/>
      <c r="EB47" s="576"/>
      <c r="EC47" s="576"/>
      <c r="ED47" s="576"/>
      <c r="EE47" s="576"/>
      <c r="EF47" s="576"/>
      <c r="EG47" s="576"/>
      <c r="EH47" s="576"/>
      <c r="EI47" s="576"/>
      <c r="EJ47" s="576"/>
      <c r="EK47" s="576"/>
      <c r="EL47" s="576"/>
      <c r="EM47" s="576"/>
      <c r="EN47" s="576"/>
      <c r="EO47" s="576"/>
      <c r="EP47" s="576"/>
      <c r="EQ47" s="576"/>
      <c r="ER47" s="576"/>
      <c r="ES47" s="576"/>
      <c r="ET47" s="576"/>
      <c r="EU47" s="576"/>
      <c r="EV47" s="576"/>
      <c r="EW47" s="576"/>
      <c r="EX47" s="576"/>
      <c r="EY47" s="576"/>
      <c r="EZ47" s="576"/>
      <c r="FA47" s="576"/>
      <c r="FB47" s="576"/>
      <c r="FC47" s="576"/>
      <c r="FD47" s="576"/>
      <c r="FE47" s="576"/>
      <c r="FF47" s="576"/>
      <c r="FG47" s="576"/>
      <c r="FH47" s="576"/>
      <c r="FI47" s="576"/>
      <c r="FJ47" s="576"/>
      <c r="FK47" s="576"/>
      <c r="FL47" s="576"/>
      <c r="FM47" s="576"/>
      <c r="FN47" s="576"/>
      <c r="FO47" s="576"/>
      <c r="FP47" s="576"/>
      <c r="FQ47" s="576"/>
      <c r="FR47" s="576"/>
      <c r="FS47" s="576"/>
      <c r="FT47" s="576"/>
      <c r="FU47" s="576"/>
      <c r="FV47" s="576"/>
      <c r="FW47" s="576"/>
      <c r="FX47" s="576"/>
      <c r="FY47" s="576"/>
      <c r="FZ47" s="576"/>
      <c r="GA47" s="576"/>
      <c r="GB47" s="576"/>
      <c r="GC47" s="576"/>
      <c r="GD47" s="576"/>
      <c r="GE47" s="576"/>
      <c r="GF47" s="576"/>
      <c r="GG47" s="576"/>
      <c r="GH47" s="576"/>
      <c r="GI47" s="576"/>
      <c r="GJ47" s="576"/>
      <c r="GK47" s="576"/>
      <c r="GL47" s="576"/>
      <c r="GM47" s="576"/>
      <c r="GN47" s="576"/>
      <c r="GO47" s="576"/>
      <c r="GP47" s="576"/>
      <c r="GQ47" s="576"/>
      <c r="GR47" s="576"/>
      <c r="GS47" s="576"/>
      <c r="GT47" s="576"/>
      <c r="GU47" s="576"/>
      <c r="GV47" s="576"/>
      <c r="GW47" s="576"/>
      <c r="GX47" s="576"/>
      <c r="GY47" s="576"/>
      <c r="GZ47" s="576"/>
      <c r="HA47" s="576"/>
      <c r="HB47" s="576"/>
      <c r="HC47" s="576"/>
      <c r="HD47" s="576"/>
      <c r="HE47" s="576"/>
      <c r="HF47" s="576"/>
      <c r="HG47" s="576"/>
      <c r="HH47" s="576"/>
      <c r="HI47" s="576"/>
      <c r="HJ47" s="576"/>
      <c r="HK47" s="576"/>
      <c r="HL47" s="576"/>
      <c r="HM47" s="576"/>
      <c r="HN47" s="576"/>
      <c r="HO47" s="576"/>
      <c r="HP47" s="576"/>
      <c r="HQ47" s="576"/>
      <c r="HR47" s="576"/>
      <c r="HS47" s="576"/>
      <c r="HT47" s="576"/>
      <c r="HU47" s="576"/>
      <c r="HV47" s="576"/>
      <c r="HW47" s="576"/>
      <c r="HX47" s="576"/>
      <c r="HY47" s="576"/>
      <c r="HZ47" s="576"/>
      <c r="IA47" s="576"/>
      <c r="IB47" s="576"/>
      <c r="IC47" s="576"/>
      <c r="ID47" s="576"/>
      <c r="IE47" s="576"/>
      <c r="IF47" s="576"/>
      <c r="IG47" s="576"/>
      <c r="IH47" s="576"/>
    </row>
    <row r="48" spans="1:242" s="604" customFormat="1" x14ac:dyDescent="0.25">
      <c r="A48" s="848"/>
      <c r="B48" s="644"/>
      <c r="C48" s="638"/>
      <c r="D48" s="639"/>
      <c r="E48" s="640"/>
      <c r="F48" s="925"/>
      <c r="G48" s="597"/>
      <c r="H48" s="587"/>
      <c r="I48" s="654"/>
      <c r="J48" s="644"/>
      <c r="K48" s="644"/>
      <c r="L48" s="644"/>
      <c r="M48" s="644"/>
      <c r="N48" s="644"/>
      <c r="O48" s="598"/>
      <c r="P48" s="590"/>
      <c r="Q48" s="655"/>
      <c r="R48" s="642"/>
      <c r="S48" s="642"/>
      <c r="T48" s="642"/>
      <c r="U48" s="642"/>
      <c r="V48" s="643"/>
      <c r="W48" s="585"/>
      <c r="X48" s="590"/>
      <c r="Y48" s="585"/>
      <c r="Z48" s="576"/>
      <c r="AA48" s="576"/>
      <c r="AB48" s="576"/>
      <c r="AC48" s="576"/>
      <c r="AD48" s="576"/>
      <c r="AE48" s="576"/>
      <c r="AF48" s="576"/>
      <c r="AG48" s="576"/>
      <c r="AH48" s="576"/>
      <c r="AI48" s="576"/>
      <c r="AJ48" s="576"/>
      <c r="AK48" s="576"/>
      <c r="AL48" s="576"/>
      <c r="AM48" s="576"/>
      <c r="AN48" s="576"/>
      <c r="AO48" s="576"/>
      <c r="AP48" s="576"/>
      <c r="AQ48" s="576"/>
      <c r="AR48" s="576"/>
      <c r="AS48" s="576"/>
      <c r="AT48" s="576"/>
      <c r="AU48" s="576"/>
      <c r="AV48" s="576"/>
      <c r="AW48" s="576"/>
      <c r="AX48" s="576"/>
      <c r="AY48" s="576"/>
      <c r="AZ48" s="576"/>
      <c r="BA48" s="576"/>
      <c r="BB48" s="576"/>
      <c r="BC48" s="576"/>
      <c r="BD48" s="576"/>
      <c r="BE48" s="576"/>
      <c r="BF48" s="576"/>
      <c r="BG48" s="576"/>
      <c r="BH48" s="576"/>
      <c r="BI48" s="576"/>
      <c r="BJ48" s="576"/>
      <c r="BK48" s="576"/>
      <c r="BL48" s="576"/>
      <c r="BM48" s="576"/>
      <c r="BN48" s="576"/>
      <c r="BO48" s="576"/>
      <c r="BP48" s="576"/>
      <c r="BQ48" s="576"/>
      <c r="BR48" s="576"/>
      <c r="BS48" s="576"/>
      <c r="BT48" s="576"/>
      <c r="BU48" s="576"/>
      <c r="BV48" s="576"/>
      <c r="BW48" s="576"/>
      <c r="BX48" s="576"/>
      <c r="BY48" s="576"/>
      <c r="BZ48" s="576"/>
      <c r="CA48" s="576"/>
      <c r="CB48" s="576"/>
      <c r="CC48" s="576"/>
      <c r="CD48" s="576"/>
      <c r="CE48" s="576"/>
      <c r="CF48" s="576"/>
      <c r="CG48" s="576"/>
      <c r="CH48" s="576"/>
      <c r="CI48" s="576"/>
      <c r="CJ48" s="576"/>
      <c r="CK48" s="576"/>
      <c r="CL48" s="576"/>
      <c r="CM48" s="576"/>
      <c r="CN48" s="576"/>
      <c r="CO48" s="576"/>
      <c r="CP48" s="576"/>
      <c r="CQ48" s="576"/>
      <c r="CR48" s="576"/>
      <c r="CS48" s="576"/>
      <c r="CT48" s="576"/>
      <c r="CU48" s="576"/>
      <c r="CV48" s="576"/>
      <c r="CW48" s="576"/>
      <c r="CX48" s="576"/>
      <c r="CY48" s="576"/>
      <c r="CZ48" s="576"/>
      <c r="DA48" s="576"/>
      <c r="DB48" s="576"/>
      <c r="DC48" s="576"/>
      <c r="DD48" s="576"/>
      <c r="DE48" s="576"/>
      <c r="DF48" s="576"/>
      <c r="DG48" s="576"/>
      <c r="DH48" s="576"/>
      <c r="DI48" s="576"/>
      <c r="DJ48" s="576"/>
      <c r="DK48" s="576"/>
      <c r="DL48" s="576"/>
      <c r="DM48" s="576"/>
      <c r="DN48" s="576"/>
      <c r="DO48" s="576"/>
      <c r="DP48" s="576"/>
      <c r="DQ48" s="576"/>
      <c r="DR48" s="576"/>
      <c r="DS48" s="576"/>
      <c r="DT48" s="576"/>
      <c r="DU48" s="576"/>
      <c r="DV48" s="576"/>
      <c r="DW48" s="576"/>
      <c r="DX48" s="576"/>
      <c r="DY48" s="576"/>
      <c r="DZ48" s="576"/>
      <c r="EA48" s="576"/>
      <c r="EB48" s="576"/>
      <c r="EC48" s="576"/>
      <c r="ED48" s="576"/>
      <c r="EE48" s="576"/>
      <c r="EF48" s="576"/>
      <c r="EG48" s="576"/>
      <c r="EH48" s="576"/>
      <c r="EI48" s="576"/>
      <c r="EJ48" s="576"/>
      <c r="EK48" s="576"/>
      <c r="EL48" s="576"/>
      <c r="EM48" s="576"/>
      <c r="EN48" s="576"/>
      <c r="EO48" s="576"/>
      <c r="EP48" s="576"/>
      <c r="EQ48" s="576"/>
      <c r="ER48" s="576"/>
      <c r="ES48" s="576"/>
      <c r="ET48" s="576"/>
      <c r="EU48" s="576"/>
      <c r="EV48" s="576"/>
      <c r="EW48" s="576"/>
      <c r="EX48" s="576"/>
      <c r="EY48" s="576"/>
      <c r="EZ48" s="576"/>
      <c r="FA48" s="576"/>
      <c r="FB48" s="576"/>
      <c r="FC48" s="576"/>
      <c r="FD48" s="576"/>
      <c r="FE48" s="576"/>
      <c r="FF48" s="576"/>
      <c r="FG48" s="576"/>
      <c r="FH48" s="576"/>
      <c r="FI48" s="576"/>
      <c r="FJ48" s="576"/>
      <c r="FK48" s="576"/>
      <c r="FL48" s="576"/>
      <c r="FM48" s="576"/>
      <c r="FN48" s="576"/>
      <c r="FO48" s="576"/>
      <c r="FP48" s="576"/>
      <c r="FQ48" s="576"/>
      <c r="FR48" s="576"/>
      <c r="FS48" s="576"/>
      <c r="FT48" s="576"/>
      <c r="FU48" s="576"/>
      <c r="FV48" s="576"/>
      <c r="FW48" s="576"/>
      <c r="FX48" s="576"/>
      <c r="FY48" s="576"/>
      <c r="FZ48" s="576"/>
      <c r="GA48" s="576"/>
      <c r="GB48" s="576"/>
      <c r="GC48" s="576"/>
      <c r="GD48" s="576"/>
      <c r="GE48" s="576"/>
      <c r="GF48" s="576"/>
      <c r="GG48" s="576"/>
      <c r="GH48" s="576"/>
      <c r="GI48" s="576"/>
      <c r="GJ48" s="576"/>
      <c r="GK48" s="576"/>
      <c r="GL48" s="576"/>
      <c r="GM48" s="576"/>
      <c r="GN48" s="576"/>
      <c r="GO48" s="576"/>
      <c r="GP48" s="576"/>
      <c r="GQ48" s="576"/>
      <c r="GR48" s="576"/>
      <c r="GS48" s="576"/>
      <c r="GT48" s="576"/>
      <c r="GU48" s="576"/>
      <c r="GV48" s="576"/>
      <c r="GW48" s="576"/>
      <c r="GX48" s="576"/>
      <c r="GY48" s="576"/>
      <c r="GZ48" s="576"/>
      <c r="HA48" s="576"/>
      <c r="HB48" s="576"/>
      <c r="HC48" s="576"/>
      <c r="HD48" s="576"/>
      <c r="HE48" s="576"/>
      <c r="HF48" s="576"/>
      <c r="HG48" s="576"/>
      <c r="HH48" s="576"/>
      <c r="HI48" s="576"/>
      <c r="HJ48" s="576"/>
      <c r="HK48" s="576"/>
      <c r="HL48" s="576"/>
      <c r="HM48" s="576"/>
      <c r="HN48" s="576"/>
      <c r="HO48" s="576"/>
      <c r="HP48" s="576"/>
      <c r="HQ48" s="576"/>
      <c r="HR48" s="576"/>
      <c r="HS48" s="576"/>
      <c r="HT48" s="576"/>
      <c r="HU48" s="576"/>
      <c r="HV48" s="576"/>
      <c r="HW48" s="576"/>
      <c r="HX48" s="576"/>
      <c r="HY48" s="576"/>
      <c r="HZ48" s="576"/>
      <c r="IA48" s="576"/>
      <c r="IB48" s="576"/>
      <c r="IC48" s="576"/>
      <c r="ID48" s="576"/>
      <c r="IE48" s="576"/>
      <c r="IF48" s="576"/>
      <c r="IG48" s="576"/>
      <c r="IH48" s="576"/>
    </row>
    <row r="49" spans="1:242" s="604" customFormat="1" x14ac:dyDescent="0.25">
      <c r="A49" s="848"/>
      <c r="B49" s="644"/>
      <c r="C49" s="638"/>
      <c r="D49" s="639"/>
      <c r="E49" s="640"/>
      <c r="F49" s="925"/>
      <c r="G49" s="597"/>
      <c r="H49" s="587"/>
      <c r="I49" s="654"/>
      <c r="J49" s="644"/>
      <c r="K49" s="644"/>
      <c r="L49" s="644"/>
      <c r="M49" s="644"/>
      <c r="N49" s="644"/>
      <c r="O49" s="598"/>
      <c r="P49" s="590"/>
      <c r="Q49" s="655"/>
      <c r="R49" s="642"/>
      <c r="S49" s="642"/>
      <c r="T49" s="642"/>
      <c r="U49" s="642"/>
      <c r="V49" s="643"/>
      <c r="W49" s="585"/>
      <c r="X49" s="590"/>
      <c r="Y49" s="585"/>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6"/>
      <c r="AY49" s="576"/>
      <c r="AZ49" s="576"/>
      <c r="BA49" s="576"/>
      <c r="BB49" s="576"/>
      <c r="BC49" s="576"/>
      <c r="BD49" s="576"/>
      <c r="BE49" s="576"/>
      <c r="BF49" s="576"/>
      <c r="BG49" s="576"/>
      <c r="BH49" s="576"/>
      <c r="BI49" s="576"/>
      <c r="BJ49" s="576"/>
      <c r="BK49" s="576"/>
      <c r="BL49" s="576"/>
      <c r="BM49" s="576"/>
      <c r="BN49" s="576"/>
      <c r="BO49" s="576"/>
      <c r="BP49" s="576"/>
      <c r="BQ49" s="576"/>
      <c r="BR49" s="576"/>
      <c r="BS49" s="576"/>
      <c r="BT49" s="576"/>
      <c r="BU49" s="576"/>
      <c r="BV49" s="576"/>
      <c r="BW49" s="576"/>
      <c r="BX49" s="576"/>
      <c r="BY49" s="576"/>
      <c r="BZ49" s="576"/>
      <c r="CA49" s="576"/>
      <c r="CB49" s="576"/>
      <c r="CC49" s="576"/>
      <c r="CD49" s="576"/>
      <c r="CE49" s="576"/>
      <c r="CF49" s="576"/>
      <c r="CG49" s="576"/>
      <c r="CH49" s="576"/>
      <c r="CI49" s="576"/>
      <c r="CJ49" s="576"/>
      <c r="CK49" s="576"/>
      <c r="CL49" s="576"/>
      <c r="CM49" s="576"/>
      <c r="CN49" s="576"/>
      <c r="CO49" s="576"/>
      <c r="CP49" s="576"/>
      <c r="CQ49" s="576"/>
      <c r="CR49" s="576"/>
      <c r="CS49" s="576"/>
      <c r="CT49" s="576"/>
      <c r="CU49" s="576"/>
      <c r="CV49" s="576"/>
      <c r="CW49" s="576"/>
      <c r="CX49" s="576"/>
      <c r="CY49" s="576"/>
      <c r="CZ49" s="576"/>
      <c r="DA49" s="576"/>
      <c r="DB49" s="576"/>
      <c r="DC49" s="576"/>
      <c r="DD49" s="576"/>
      <c r="DE49" s="576"/>
      <c r="DF49" s="576"/>
      <c r="DG49" s="576"/>
      <c r="DH49" s="576"/>
      <c r="DI49" s="576"/>
      <c r="DJ49" s="576"/>
      <c r="DK49" s="576"/>
      <c r="DL49" s="576"/>
      <c r="DM49" s="576"/>
      <c r="DN49" s="576"/>
      <c r="DO49" s="576"/>
      <c r="DP49" s="576"/>
      <c r="DQ49" s="576"/>
      <c r="DR49" s="576"/>
      <c r="DS49" s="576"/>
      <c r="DT49" s="576"/>
      <c r="DU49" s="576"/>
      <c r="DV49" s="576"/>
      <c r="DW49" s="576"/>
      <c r="DX49" s="576"/>
      <c r="DY49" s="576"/>
      <c r="DZ49" s="576"/>
      <c r="EA49" s="576"/>
      <c r="EB49" s="576"/>
      <c r="EC49" s="576"/>
      <c r="ED49" s="576"/>
      <c r="EE49" s="576"/>
      <c r="EF49" s="576"/>
      <c r="EG49" s="576"/>
      <c r="EH49" s="576"/>
      <c r="EI49" s="576"/>
      <c r="EJ49" s="576"/>
      <c r="EK49" s="576"/>
      <c r="EL49" s="576"/>
      <c r="EM49" s="576"/>
      <c r="EN49" s="576"/>
      <c r="EO49" s="576"/>
      <c r="EP49" s="576"/>
      <c r="EQ49" s="576"/>
      <c r="ER49" s="576"/>
      <c r="ES49" s="576"/>
      <c r="ET49" s="576"/>
      <c r="EU49" s="576"/>
      <c r="EV49" s="576"/>
      <c r="EW49" s="576"/>
      <c r="EX49" s="576"/>
      <c r="EY49" s="576"/>
      <c r="EZ49" s="576"/>
      <c r="FA49" s="576"/>
      <c r="FB49" s="576"/>
      <c r="FC49" s="576"/>
      <c r="FD49" s="576"/>
      <c r="FE49" s="576"/>
      <c r="FF49" s="576"/>
      <c r="FG49" s="576"/>
      <c r="FH49" s="576"/>
      <c r="FI49" s="576"/>
      <c r="FJ49" s="576"/>
      <c r="FK49" s="576"/>
      <c r="FL49" s="576"/>
      <c r="FM49" s="576"/>
      <c r="FN49" s="576"/>
      <c r="FO49" s="576"/>
      <c r="FP49" s="576"/>
      <c r="FQ49" s="576"/>
      <c r="FR49" s="576"/>
      <c r="FS49" s="576"/>
      <c r="FT49" s="576"/>
      <c r="FU49" s="576"/>
      <c r="FV49" s="576"/>
      <c r="FW49" s="576"/>
      <c r="FX49" s="576"/>
      <c r="FY49" s="576"/>
      <c r="FZ49" s="576"/>
      <c r="GA49" s="576"/>
      <c r="GB49" s="576"/>
      <c r="GC49" s="576"/>
      <c r="GD49" s="576"/>
      <c r="GE49" s="576"/>
      <c r="GF49" s="576"/>
      <c r="GG49" s="576"/>
      <c r="GH49" s="576"/>
      <c r="GI49" s="576"/>
      <c r="GJ49" s="576"/>
      <c r="GK49" s="576"/>
      <c r="GL49" s="576"/>
      <c r="GM49" s="576"/>
      <c r="GN49" s="576"/>
      <c r="GO49" s="576"/>
      <c r="GP49" s="576"/>
      <c r="GQ49" s="576"/>
      <c r="GR49" s="576"/>
      <c r="GS49" s="576"/>
      <c r="GT49" s="576"/>
      <c r="GU49" s="576"/>
      <c r="GV49" s="576"/>
      <c r="GW49" s="576"/>
      <c r="GX49" s="576"/>
      <c r="GY49" s="576"/>
      <c r="GZ49" s="576"/>
      <c r="HA49" s="576"/>
      <c r="HB49" s="576"/>
      <c r="HC49" s="576"/>
      <c r="HD49" s="576"/>
      <c r="HE49" s="576"/>
      <c r="HF49" s="576"/>
      <c r="HG49" s="576"/>
      <c r="HH49" s="576"/>
      <c r="HI49" s="576"/>
      <c r="HJ49" s="576"/>
      <c r="HK49" s="576"/>
      <c r="HL49" s="576"/>
      <c r="HM49" s="576"/>
      <c r="HN49" s="576"/>
      <c r="HO49" s="576"/>
      <c r="HP49" s="576"/>
      <c r="HQ49" s="576"/>
      <c r="HR49" s="576"/>
      <c r="HS49" s="576"/>
      <c r="HT49" s="576"/>
      <c r="HU49" s="576"/>
      <c r="HV49" s="576"/>
      <c r="HW49" s="576"/>
      <c r="HX49" s="576"/>
      <c r="HY49" s="576"/>
      <c r="HZ49" s="576"/>
      <c r="IA49" s="576"/>
      <c r="IB49" s="576"/>
      <c r="IC49" s="576"/>
      <c r="ID49" s="576"/>
      <c r="IE49" s="576"/>
      <c r="IF49" s="576"/>
      <c r="IG49" s="576"/>
      <c r="IH49" s="576"/>
    </row>
    <row r="50" spans="1:242" s="665" customFormat="1" outlineLevel="1" x14ac:dyDescent="0.25">
      <c r="A50" s="841"/>
      <c r="B50" s="644"/>
      <c r="C50" s="594" t="s">
        <v>9</v>
      </c>
      <c r="D50" s="596"/>
      <c r="E50" s="644"/>
      <c r="F50" s="707"/>
      <c r="G50" s="597"/>
      <c r="H50" s="587"/>
      <c r="I50" s="594" t="s">
        <v>9</v>
      </c>
      <c r="J50" s="596"/>
      <c r="K50" s="644"/>
      <c r="L50" s="644"/>
      <c r="M50" s="644"/>
      <c r="N50" s="644"/>
      <c r="O50" s="598"/>
      <c r="P50" s="590"/>
      <c r="Q50" s="663" t="s">
        <v>2</v>
      </c>
      <c r="R50" s="608"/>
      <c r="S50" s="608"/>
      <c r="T50" s="608"/>
      <c r="U50" s="608"/>
      <c r="V50" s="1088" t="s">
        <v>72</v>
      </c>
      <c r="W50" s="590"/>
      <c r="X50" s="590"/>
      <c r="Y50" s="590"/>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c r="AW50" s="664"/>
      <c r="AX50" s="664"/>
      <c r="AY50" s="664"/>
      <c r="AZ50" s="664"/>
      <c r="BA50" s="664"/>
      <c r="BB50" s="664"/>
      <c r="BC50" s="664"/>
      <c r="BD50" s="664"/>
      <c r="BE50" s="664"/>
      <c r="BF50" s="664"/>
      <c r="BG50" s="664"/>
      <c r="BH50" s="664"/>
      <c r="BI50" s="664"/>
      <c r="BJ50" s="664"/>
      <c r="BK50" s="664"/>
      <c r="BL50" s="664"/>
      <c r="BM50" s="664"/>
      <c r="BN50" s="664"/>
      <c r="BO50" s="664"/>
      <c r="BP50" s="664"/>
      <c r="BQ50" s="664"/>
      <c r="BR50" s="664"/>
      <c r="BS50" s="664"/>
      <c r="BT50" s="664"/>
      <c r="BU50" s="664"/>
      <c r="BV50" s="664"/>
      <c r="BW50" s="664"/>
      <c r="BX50" s="664"/>
      <c r="BY50" s="664"/>
      <c r="BZ50" s="664"/>
      <c r="CA50" s="664"/>
      <c r="CB50" s="664"/>
      <c r="CC50" s="664"/>
      <c r="CD50" s="664"/>
      <c r="CE50" s="664"/>
      <c r="CF50" s="664"/>
      <c r="CG50" s="664"/>
      <c r="CH50" s="664"/>
      <c r="CI50" s="664"/>
      <c r="CJ50" s="664"/>
      <c r="CK50" s="664"/>
      <c r="CL50" s="664"/>
      <c r="CM50" s="664"/>
      <c r="CN50" s="664"/>
      <c r="CO50" s="664"/>
      <c r="CP50" s="664"/>
      <c r="CQ50" s="664"/>
      <c r="CR50" s="664"/>
      <c r="CS50" s="664"/>
      <c r="CT50" s="664"/>
      <c r="CU50" s="664"/>
      <c r="CV50" s="664"/>
      <c r="CW50" s="664"/>
      <c r="CX50" s="664"/>
      <c r="CY50" s="664"/>
      <c r="CZ50" s="664"/>
      <c r="DA50" s="664"/>
      <c r="DB50" s="664"/>
      <c r="DC50" s="664"/>
      <c r="DD50" s="664"/>
      <c r="DE50" s="664"/>
      <c r="DF50" s="664"/>
      <c r="DG50" s="664"/>
      <c r="DH50" s="664"/>
      <c r="DI50" s="664"/>
      <c r="DJ50" s="664"/>
      <c r="DK50" s="664"/>
      <c r="DL50" s="664"/>
      <c r="DM50" s="664"/>
      <c r="DN50" s="664"/>
      <c r="DO50" s="664"/>
      <c r="DP50" s="664"/>
      <c r="DQ50" s="664"/>
      <c r="DR50" s="664"/>
      <c r="DS50" s="664"/>
      <c r="DT50" s="664"/>
      <c r="DU50" s="664"/>
      <c r="DV50" s="664"/>
      <c r="DW50" s="664"/>
      <c r="DX50" s="664"/>
      <c r="DY50" s="664"/>
      <c r="DZ50" s="664"/>
      <c r="EA50" s="664"/>
      <c r="EB50" s="664"/>
      <c r="EC50" s="664"/>
      <c r="ED50" s="664"/>
      <c r="EE50" s="664"/>
      <c r="EF50" s="664"/>
      <c r="EG50" s="664"/>
      <c r="EH50" s="664"/>
      <c r="EI50" s="664"/>
      <c r="EJ50" s="664"/>
      <c r="EK50" s="664"/>
      <c r="EL50" s="664"/>
      <c r="EM50" s="664"/>
      <c r="EN50" s="664"/>
      <c r="EO50" s="664"/>
      <c r="EP50" s="664"/>
      <c r="EQ50" s="664"/>
      <c r="ER50" s="664"/>
      <c r="ES50" s="664"/>
      <c r="ET50" s="664"/>
      <c r="EU50" s="664"/>
      <c r="EV50" s="664"/>
      <c r="EW50" s="664"/>
      <c r="EX50" s="664"/>
      <c r="EY50" s="664"/>
      <c r="EZ50" s="664"/>
      <c r="FA50" s="664"/>
      <c r="FB50" s="664"/>
      <c r="FC50" s="664"/>
      <c r="FD50" s="664"/>
      <c r="FE50" s="664"/>
      <c r="FF50" s="664"/>
      <c r="FG50" s="664"/>
      <c r="FH50" s="664"/>
      <c r="FI50" s="664"/>
      <c r="FJ50" s="664"/>
      <c r="FK50" s="664"/>
      <c r="FL50" s="664"/>
      <c r="FM50" s="664"/>
      <c r="FN50" s="664"/>
      <c r="FO50" s="664"/>
      <c r="FP50" s="664"/>
      <c r="FQ50" s="664"/>
      <c r="FR50" s="664"/>
      <c r="FS50" s="664"/>
      <c r="FT50" s="664"/>
      <c r="FU50" s="664"/>
      <c r="FV50" s="664"/>
      <c r="FW50" s="664"/>
      <c r="FX50" s="664"/>
      <c r="FY50" s="664"/>
      <c r="FZ50" s="664"/>
      <c r="GA50" s="664"/>
      <c r="GB50" s="664"/>
      <c r="GC50" s="664"/>
      <c r="GD50" s="664"/>
      <c r="GE50" s="664"/>
      <c r="GF50" s="664"/>
      <c r="GG50" s="664"/>
      <c r="GH50" s="664"/>
      <c r="GI50" s="664"/>
      <c r="GJ50" s="664"/>
      <c r="GK50" s="664"/>
      <c r="GL50" s="664"/>
      <c r="GM50" s="664"/>
      <c r="GN50" s="664"/>
      <c r="GO50" s="664"/>
      <c r="GP50" s="664"/>
      <c r="GQ50" s="664"/>
      <c r="GR50" s="664"/>
      <c r="GS50" s="664"/>
      <c r="GT50" s="664"/>
      <c r="GU50" s="664"/>
      <c r="GV50" s="664"/>
      <c r="GW50" s="664"/>
      <c r="GX50" s="664"/>
      <c r="GY50" s="664"/>
      <c r="GZ50" s="664"/>
      <c r="HA50" s="664"/>
      <c r="HB50" s="664"/>
      <c r="HC50" s="664"/>
      <c r="HD50" s="664"/>
      <c r="HE50" s="664"/>
      <c r="HF50" s="664"/>
      <c r="HG50" s="664"/>
      <c r="HH50" s="664"/>
      <c r="HI50" s="664"/>
      <c r="HJ50" s="664"/>
      <c r="HK50" s="664"/>
      <c r="HL50" s="664"/>
      <c r="HM50" s="664"/>
      <c r="HN50" s="664"/>
      <c r="HO50" s="664"/>
      <c r="HP50" s="664"/>
      <c r="HQ50" s="664"/>
      <c r="HR50" s="664"/>
      <c r="HS50" s="664"/>
      <c r="HT50" s="664"/>
      <c r="HU50" s="664"/>
      <c r="HV50" s="664"/>
      <c r="HW50" s="664"/>
      <c r="HX50" s="664"/>
      <c r="HY50" s="664"/>
      <c r="HZ50" s="664"/>
      <c r="IA50" s="664"/>
      <c r="IB50" s="664"/>
      <c r="IC50" s="664"/>
      <c r="ID50" s="664"/>
      <c r="IE50" s="664"/>
    </row>
    <row r="51" spans="1:242" s="665" customFormat="1" ht="35.25" customHeight="1" outlineLevel="1" x14ac:dyDescent="0.25">
      <c r="A51" s="850" t="s">
        <v>252</v>
      </c>
      <c r="B51" s="644"/>
      <c r="C51" s="666" t="s">
        <v>56</v>
      </c>
      <c r="D51" s="667" t="s">
        <v>57</v>
      </c>
      <c r="E51" s="644"/>
      <c r="F51" s="707"/>
      <c r="G51" s="597"/>
      <c r="H51" s="587"/>
      <c r="I51" s="666" t="s">
        <v>73</v>
      </c>
      <c r="J51" s="667" t="s">
        <v>59</v>
      </c>
      <c r="K51" s="644"/>
      <c r="L51" s="644"/>
      <c r="M51" s="644"/>
      <c r="N51" s="644"/>
      <c r="O51" s="598"/>
      <c r="P51" s="590"/>
      <c r="Q51" s="668" t="s">
        <v>74</v>
      </c>
      <c r="R51" s="608"/>
      <c r="S51" s="608"/>
      <c r="T51" s="608"/>
      <c r="U51" s="608"/>
      <c r="V51" s="1089"/>
      <c r="W51" s="590"/>
      <c r="X51" s="607"/>
      <c r="Y51" s="590"/>
      <c r="Z51" s="664"/>
      <c r="AA51" s="664"/>
      <c r="AB51" s="664"/>
      <c r="AC51" s="664"/>
      <c r="AD51" s="664"/>
      <c r="AE51" s="664"/>
      <c r="AF51" s="664"/>
      <c r="AG51" s="664"/>
      <c r="AH51" s="664"/>
      <c r="AI51" s="664"/>
      <c r="AJ51" s="664"/>
      <c r="AK51" s="664"/>
      <c r="AL51" s="664"/>
      <c r="AM51" s="664"/>
      <c r="AN51" s="664"/>
      <c r="AO51" s="664"/>
      <c r="AP51" s="664"/>
      <c r="AQ51" s="664"/>
      <c r="AR51" s="664"/>
      <c r="AS51" s="664"/>
      <c r="AT51" s="664"/>
      <c r="AU51" s="664"/>
      <c r="AV51" s="664"/>
      <c r="AW51" s="664"/>
      <c r="AX51" s="664"/>
      <c r="AY51" s="664"/>
      <c r="AZ51" s="664"/>
      <c r="BA51" s="664"/>
      <c r="BB51" s="664"/>
      <c r="BC51" s="664"/>
      <c r="BD51" s="664"/>
      <c r="BE51" s="664"/>
      <c r="BF51" s="664"/>
      <c r="BG51" s="664"/>
      <c r="BH51" s="664"/>
      <c r="BI51" s="664"/>
      <c r="BJ51" s="664"/>
      <c r="BK51" s="664"/>
      <c r="BL51" s="664"/>
      <c r="BM51" s="664"/>
      <c r="BN51" s="664"/>
      <c r="BO51" s="664"/>
      <c r="BP51" s="664"/>
      <c r="BQ51" s="664"/>
      <c r="BR51" s="664"/>
      <c r="BS51" s="664"/>
      <c r="BT51" s="664"/>
      <c r="BU51" s="664"/>
      <c r="BV51" s="664"/>
      <c r="BW51" s="664"/>
      <c r="BX51" s="664"/>
      <c r="BY51" s="664"/>
      <c r="BZ51" s="664"/>
      <c r="CA51" s="664"/>
      <c r="CB51" s="664"/>
      <c r="CC51" s="664"/>
      <c r="CD51" s="664"/>
      <c r="CE51" s="664"/>
      <c r="CF51" s="664"/>
      <c r="CG51" s="664"/>
      <c r="CH51" s="664"/>
      <c r="CI51" s="664"/>
      <c r="CJ51" s="664"/>
      <c r="CK51" s="664"/>
      <c r="CL51" s="664"/>
      <c r="CM51" s="664"/>
      <c r="CN51" s="664"/>
      <c r="CO51" s="664"/>
      <c r="CP51" s="664"/>
      <c r="CQ51" s="664"/>
      <c r="CR51" s="664"/>
      <c r="CS51" s="664"/>
      <c r="CT51" s="664"/>
      <c r="CU51" s="664"/>
      <c r="CV51" s="664"/>
      <c r="CW51" s="664"/>
      <c r="CX51" s="664"/>
      <c r="CY51" s="664"/>
      <c r="CZ51" s="664"/>
      <c r="DA51" s="664"/>
      <c r="DB51" s="664"/>
      <c r="DC51" s="664"/>
      <c r="DD51" s="664"/>
      <c r="DE51" s="664"/>
      <c r="DF51" s="664"/>
      <c r="DG51" s="664"/>
      <c r="DH51" s="664"/>
      <c r="DI51" s="664"/>
      <c r="DJ51" s="664"/>
      <c r="DK51" s="664"/>
      <c r="DL51" s="664"/>
      <c r="DM51" s="664"/>
      <c r="DN51" s="664"/>
      <c r="DO51" s="664"/>
      <c r="DP51" s="664"/>
      <c r="DQ51" s="664"/>
      <c r="DR51" s="664"/>
      <c r="DS51" s="664"/>
      <c r="DT51" s="664"/>
      <c r="DU51" s="664"/>
      <c r="DV51" s="664"/>
      <c r="DW51" s="664"/>
      <c r="DX51" s="664"/>
      <c r="DY51" s="664"/>
      <c r="DZ51" s="664"/>
      <c r="EA51" s="664"/>
      <c r="EB51" s="664"/>
      <c r="EC51" s="664"/>
      <c r="ED51" s="664"/>
      <c r="EE51" s="664"/>
      <c r="EF51" s="664"/>
      <c r="EG51" s="664"/>
      <c r="EH51" s="664"/>
      <c r="EI51" s="664"/>
      <c r="EJ51" s="664"/>
      <c r="EK51" s="664"/>
      <c r="EL51" s="664"/>
      <c r="EM51" s="664"/>
      <c r="EN51" s="664"/>
      <c r="EO51" s="664"/>
      <c r="EP51" s="664"/>
      <c r="EQ51" s="664"/>
      <c r="ER51" s="664"/>
      <c r="ES51" s="664"/>
      <c r="ET51" s="664"/>
      <c r="EU51" s="664"/>
      <c r="EV51" s="664"/>
      <c r="EW51" s="664"/>
      <c r="EX51" s="664"/>
      <c r="EY51" s="664"/>
      <c r="EZ51" s="664"/>
      <c r="FA51" s="664"/>
      <c r="FB51" s="664"/>
      <c r="FC51" s="664"/>
      <c r="FD51" s="664"/>
      <c r="FE51" s="664"/>
      <c r="FF51" s="664"/>
      <c r="FG51" s="664"/>
      <c r="FH51" s="664"/>
      <c r="FI51" s="664"/>
      <c r="FJ51" s="664"/>
      <c r="FK51" s="664"/>
      <c r="FL51" s="664"/>
      <c r="FM51" s="664"/>
      <c r="FN51" s="664"/>
      <c r="FO51" s="664"/>
      <c r="FP51" s="664"/>
      <c r="FQ51" s="664"/>
      <c r="FR51" s="664"/>
      <c r="FS51" s="664"/>
      <c r="FT51" s="664"/>
      <c r="FU51" s="664"/>
      <c r="FV51" s="664"/>
      <c r="FW51" s="664"/>
      <c r="FX51" s="664"/>
      <c r="FY51" s="664"/>
      <c r="FZ51" s="664"/>
      <c r="GA51" s="664"/>
      <c r="GB51" s="664"/>
      <c r="GC51" s="664"/>
      <c r="GD51" s="664"/>
      <c r="GE51" s="664"/>
      <c r="GF51" s="664"/>
      <c r="GG51" s="664"/>
      <c r="GH51" s="664"/>
      <c r="GI51" s="664"/>
      <c r="GJ51" s="664"/>
      <c r="GK51" s="664"/>
      <c r="GL51" s="664"/>
      <c r="GM51" s="664"/>
      <c r="GN51" s="664"/>
      <c r="GO51" s="664"/>
      <c r="GP51" s="664"/>
      <c r="GQ51" s="664"/>
      <c r="GR51" s="664"/>
      <c r="GS51" s="664"/>
      <c r="GT51" s="664"/>
      <c r="GU51" s="664"/>
      <c r="GV51" s="664"/>
      <c r="GW51" s="664"/>
      <c r="GX51" s="664"/>
      <c r="GY51" s="664"/>
      <c r="GZ51" s="664"/>
      <c r="HA51" s="664"/>
      <c r="HB51" s="664"/>
      <c r="HC51" s="664"/>
      <c r="HD51" s="664"/>
      <c r="HE51" s="664"/>
      <c r="HF51" s="664"/>
      <c r="HG51" s="664"/>
      <c r="HH51" s="664"/>
      <c r="HI51" s="664"/>
      <c r="HJ51" s="664"/>
      <c r="HK51" s="664"/>
      <c r="HL51" s="664"/>
      <c r="HM51" s="664"/>
      <c r="HN51" s="664"/>
      <c r="HO51" s="664"/>
      <c r="HP51" s="664"/>
      <c r="HQ51" s="664"/>
      <c r="HR51" s="664"/>
      <c r="HS51" s="664"/>
      <c r="HT51" s="664"/>
      <c r="HU51" s="664"/>
      <c r="HV51" s="664"/>
      <c r="HW51" s="664"/>
      <c r="HX51" s="664"/>
      <c r="HY51" s="664"/>
      <c r="HZ51" s="664"/>
      <c r="IA51" s="664"/>
      <c r="IB51" s="664"/>
      <c r="IC51" s="664"/>
      <c r="ID51" s="664"/>
      <c r="IE51" s="664"/>
    </row>
    <row r="52" spans="1:242" s="665" customFormat="1" outlineLevel="1" x14ac:dyDescent="0.25">
      <c r="A52" s="854"/>
      <c r="B52" s="644"/>
      <c r="C52" s="666" t="s">
        <v>75</v>
      </c>
      <c r="D52" s="667" t="s">
        <v>76</v>
      </c>
      <c r="E52" s="644"/>
      <c r="F52" s="707"/>
      <c r="G52" s="597"/>
      <c r="H52" s="587"/>
      <c r="I52" s="669" t="s">
        <v>29</v>
      </c>
      <c r="J52" s="670" t="s">
        <v>35</v>
      </c>
      <c r="K52" s="644"/>
      <c r="L52" s="644"/>
      <c r="M52" s="644"/>
      <c r="N52" s="644"/>
      <c r="O52" s="598"/>
      <c r="P52" s="590"/>
      <c r="Q52" s="671" t="s">
        <v>47</v>
      </c>
      <c r="R52" s="608"/>
      <c r="S52" s="608"/>
      <c r="T52" s="608"/>
      <c r="U52" s="608"/>
      <c r="V52" s="626" t="s">
        <v>47</v>
      </c>
      <c r="W52" s="590"/>
      <c r="X52" s="622"/>
      <c r="Y52" s="590"/>
      <c r="Z52" s="664"/>
      <c r="AA52" s="664"/>
      <c r="AB52" s="664"/>
      <c r="AC52" s="664"/>
      <c r="AD52" s="664"/>
      <c r="AE52" s="664"/>
      <c r="AF52" s="664"/>
      <c r="AG52" s="664"/>
      <c r="AH52" s="664"/>
      <c r="AI52" s="664"/>
      <c r="AJ52" s="664"/>
      <c r="AK52" s="664"/>
      <c r="AL52" s="664"/>
      <c r="AM52" s="664"/>
      <c r="AN52" s="664"/>
      <c r="AO52" s="664"/>
      <c r="AP52" s="664"/>
      <c r="AQ52" s="664"/>
      <c r="AR52" s="664"/>
      <c r="AS52" s="664"/>
      <c r="AT52" s="664"/>
      <c r="AU52" s="664"/>
      <c r="AV52" s="664"/>
      <c r="AW52" s="664"/>
      <c r="AX52" s="664"/>
      <c r="AY52" s="664"/>
      <c r="AZ52" s="664"/>
      <c r="BA52" s="664"/>
      <c r="BB52" s="664"/>
      <c r="BC52" s="664"/>
      <c r="BD52" s="664"/>
      <c r="BE52" s="664"/>
      <c r="BF52" s="664"/>
      <c r="BG52" s="664"/>
      <c r="BH52" s="664"/>
      <c r="BI52" s="664"/>
      <c r="BJ52" s="664"/>
      <c r="BK52" s="664"/>
      <c r="BL52" s="664"/>
      <c r="BM52" s="664"/>
      <c r="BN52" s="664"/>
      <c r="BO52" s="664"/>
      <c r="BP52" s="664"/>
      <c r="BQ52" s="664"/>
      <c r="BR52" s="664"/>
      <c r="BS52" s="664"/>
      <c r="BT52" s="664"/>
      <c r="BU52" s="664"/>
      <c r="BV52" s="664"/>
      <c r="BW52" s="664"/>
      <c r="BX52" s="664"/>
      <c r="BY52" s="664"/>
      <c r="BZ52" s="664"/>
      <c r="CA52" s="664"/>
      <c r="CB52" s="664"/>
      <c r="CC52" s="664"/>
      <c r="CD52" s="664"/>
      <c r="CE52" s="664"/>
      <c r="CF52" s="664"/>
      <c r="CG52" s="664"/>
      <c r="CH52" s="664"/>
      <c r="CI52" s="664"/>
      <c r="CJ52" s="664"/>
      <c r="CK52" s="664"/>
      <c r="CL52" s="664"/>
      <c r="CM52" s="664"/>
      <c r="CN52" s="664"/>
      <c r="CO52" s="664"/>
      <c r="CP52" s="664"/>
      <c r="CQ52" s="664"/>
      <c r="CR52" s="664"/>
      <c r="CS52" s="664"/>
      <c r="CT52" s="664"/>
      <c r="CU52" s="664"/>
      <c r="CV52" s="664"/>
      <c r="CW52" s="664"/>
      <c r="CX52" s="664"/>
      <c r="CY52" s="664"/>
      <c r="CZ52" s="664"/>
      <c r="DA52" s="664"/>
      <c r="DB52" s="664"/>
      <c r="DC52" s="664"/>
      <c r="DD52" s="664"/>
      <c r="DE52" s="664"/>
      <c r="DF52" s="664"/>
      <c r="DG52" s="664"/>
      <c r="DH52" s="664"/>
      <c r="DI52" s="664"/>
      <c r="DJ52" s="664"/>
      <c r="DK52" s="664"/>
      <c r="DL52" s="664"/>
      <c r="DM52" s="664"/>
      <c r="DN52" s="664"/>
      <c r="DO52" s="664"/>
      <c r="DP52" s="664"/>
      <c r="DQ52" s="664"/>
      <c r="DR52" s="664"/>
      <c r="DS52" s="664"/>
      <c r="DT52" s="664"/>
      <c r="DU52" s="664"/>
      <c r="DV52" s="664"/>
      <c r="DW52" s="664"/>
      <c r="DX52" s="664"/>
      <c r="DY52" s="664"/>
      <c r="DZ52" s="664"/>
      <c r="EA52" s="664"/>
      <c r="EB52" s="664"/>
      <c r="EC52" s="664"/>
      <c r="ED52" s="664"/>
      <c r="EE52" s="664"/>
      <c r="EF52" s="664"/>
      <c r="EG52" s="664"/>
      <c r="EH52" s="664"/>
      <c r="EI52" s="664"/>
      <c r="EJ52" s="664"/>
      <c r="EK52" s="664"/>
      <c r="EL52" s="664"/>
      <c r="EM52" s="664"/>
      <c r="EN52" s="664"/>
      <c r="EO52" s="664"/>
      <c r="EP52" s="664"/>
      <c r="EQ52" s="664"/>
      <c r="ER52" s="664"/>
      <c r="ES52" s="664"/>
      <c r="ET52" s="664"/>
      <c r="EU52" s="664"/>
      <c r="EV52" s="664"/>
      <c r="EW52" s="664"/>
      <c r="EX52" s="664"/>
      <c r="EY52" s="664"/>
      <c r="EZ52" s="664"/>
      <c r="FA52" s="664"/>
      <c r="FB52" s="664"/>
      <c r="FC52" s="664"/>
      <c r="FD52" s="664"/>
      <c r="FE52" s="664"/>
      <c r="FF52" s="664"/>
      <c r="FG52" s="664"/>
      <c r="FH52" s="664"/>
      <c r="FI52" s="664"/>
      <c r="FJ52" s="664"/>
      <c r="FK52" s="664"/>
      <c r="FL52" s="664"/>
      <c r="FM52" s="664"/>
      <c r="FN52" s="664"/>
      <c r="FO52" s="664"/>
      <c r="FP52" s="664"/>
      <c r="FQ52" s="664"/>
      <c r="FR52" s="664"/>
      <c r="FS52" s="664"/>
      <c r="FT52" s="664"/>
      <c r="FU52" s="664"/>
      <c r="FV52" s="664"/>
      <c r="FW52" s="664"/>
      <c r="FX52" s="664"/>
      <c r="FY52" s="664"/>
      <c r="FZ52" s="664"/>
      <c r="GA52" s="664"/>
      <c r="GB52" s="664"/>
      <c r="GC52" s="664"/>
      <c r="GD52" s="664"/>
      <c r="GE52" s="664"/>
      <c r="GF52" s="664"/>
      <c r="GG52" s="664"/>
      <c r="GH52" s="664"/>
      <c r="GI52" s="664"/>
      <c r="GJ52" s="664"/>
      <c r="GK52" s="664"/>
      <c r="GL52" s="664"/>
      <c r="GM52" s="664"/>
      <c r="GN52" s="664"/>
      <c r="GO52" s="664"/>
      <c r="GP52" s="664"/>
      <c r="GQ52" s="664"/>
      <c r="GR52" s="664"/>
      <c r="GS52" s="664"/>
      <c r="GT52" s="664"/>
      <c r="GU52" s="664"/>
      <c r="GV52" s="664"/>
      <c r="GW52" s="664"/>
      <c r="GX52" s="664"/>
      <c r="GY52" s="664"/>
      <c r="GZ52" s="664"/>
      <c r="HA52" s="664"/>
      <c r="HB52" s="664"/>
      <c r="HC52" s="664"/>
      <c r="HD52" s="664"/>
      <c r="HE52" s="664"/>
      <c r="HF52" s="664"/>
      <c r="HG52" s="664"/>
      <c r="HH52" s="664"/>
      <c r="HI52" s="664"/>
      <c r="HJ52" s="664"/>
      <c r="HK52" s="664"/>
      <c r="HL52" s="664"/>
      <c r="HM52" s="664"/>
      <c r="HN52" s="664"/>
      <c r="HO52" s="664"/>
      <c r="HP52" s="664"/>
      <c r="HQ52" s="664"/>
      <c r="HR52" s="664"/>
      <c r="HS52" s="664"/>
      <c r="HT52" s="664"/>
      <c r="HU52" s="664"/>
      <c r="HV52" s="664"/>
      <c r="HW52" s="664"/>
      <c r="HX52" s="664"/>
      <c r="HY52" s="664"/>
      <c r="HZ52" s="664"/>
      <c r="IA52" s="664"/>
      <c r="IB52" s="664"/>
      <c r="IC52" s="664"/>
      <c r="ID52" s="664"/>
      <c r="IE52" s="664"/>
    </row>
    <row r="53" spans="1:242" s="665" customFormat="1" outlineLevel="1" x14ac:dyDescent="0.25">
      <c r="A53" s="855" t="s">
        <v>3</v>
      </c>
      <c r="B53" s="644"/>
      <c r="C53" s="627"/>
      <c r="D53" s="628"/>
      <c r="E53" s="644"/>
      <c r="F53" s="707"/>
      <c r="G53" s="597"/>
      <c r="H53" s="587"/>
      <c r="I53" s="672"/>
      <c r="J53" s="630"/>
      <c r="K53" s="644"/>
      <c r="L53" s="644"/>
      <c r="M53" s="644"/>
      <c r="N53" s="644"/>
      <c r="O53" s="598"/>
      <c r="P53" s="590"/>
      <c r="Q53" s="632">
        <f>IF(D53="-",0,(C53*I53*12)+(D53*J53/100))</f>
        <v>0</v>
      </c>
      <c r="R53" s="608"/>
      <c r="S53" s="608"/>
      <c r="T53" s="608"/>
      <c r="U53" s="608"/>
      <c r="V53" s="634">
        <f>SUM(Q53:Q59)</f>
        <v>0</v>
      </c>
      <c r="W53" s="590"/>
      <c r="X53" s="653"/>
      <c r="Y53" s="590"/>
      <c r="Z53" s="664"/>
      <c r="AA53" s="664"/>
      <c r="AB53" s="664"/>
      <c r="AC53" s="664"/>
      <c r="AD53" s="664"/>
      <c r="AE53" s="664"/>
      <c r="AF53" s="664"/>
      <c r="AG53" s="664"/>
      <c r="AH53" s="664"/>
      <c r="AI53" s="664"/>
      <c r="AJ53" s="664"/>
      <c r="AK53" s="664"/>
      <c r="AL53" s="664"/>
      <c r="AM53" s="664"/>
      <c r="AN53" s="664"/>
      <c r="AO53" s="664"/>
      <c r="AP53" s="664"/>
      <c r="AQ53" s="664"/>
      <c r="AR53" s="664"/>
      <c r="AS53" s="664"/>
      <c r="AT53" s="664"/>
      <c r="AU53" s="664"/>
      <c r="AV53" s="664"/>
      <c r="AW53" s="664"/>
      <c r="AX53" s="664"/>
      <c r="AY53" s="664"/>
      <c r="AZ53" s="664"/>
      <c r="BA53" s="664"/>
      <c r="BB53" s="664"/>
      <c r="BC53" s="664"/>
      <c r="BD53" s="664"/>
      <c r="BE53" s="664"/>
      <c r="BF53" s="664"/>
      <c r="BG53" s="664"/>
      <c r="BH53" s="664"/>
      <c r="BI53" s="664"/>
      <c r="BJ53" s="664"/>
      <c r="BK53" s="664"/>
      <c r="BL53" s="664"/>
      <c r="BM53" s="664"/>
      <c r="BN53" s="664"/>
      <c r="BO53" s="664"/>
      <c r="BP53" s="664"/>
      <c r="BQ53" s="664"/>
      <c r="BR53" s="664"/>
      <c r="BS53" s="664"/>
      <c r="BT53" s="664"/>
      <c r="BU53" s="664"/>
      <c r="BV53" s="664"/>
      <c r="BW53" s="664"/>
      <c r="BX53" s="664"/>
      <c r="BY53" s="664"/>
      <c r="BZ53" s="664"/>
      <c r="CA53" s="664"/>
      <c r="CB53" s="664"/>
      <c r="CC53" s="664"/>
      <c r="CD53" s="664"/>
      <c r="CE53" s="664"/>
      <c r="CF53" s="664"/>
      <c r="CG53" s="664"/>
      <c r="CH53" s="664"/>
      <c r="CI53" s="664"/>
      <c r="CJ53" s="664"/>
      <c r="CK53" s="664"/>
      <c r="CL53" s="664"/>
      <c r="CM53" s="664"/>
      <c r="CN53" s="664"/>
      <c r="CO53" s="664"/>
      <c r="CP53" s="664"/>
      <c r="CQ53" s="664"/>
      <c r="CR53" s="664"/>
      <c r="CS53" s="664"/>
      <c r="CT53" s="664"/>
      <c r="CU53" s="664"/>
      <c r="CV53" s="664"/>
      <c r="CW53" s="664"/>
      <c r="CX53" s="664"/>
      <c r="CY53" s="664"/>
      <c r="CZ53" s="664"/>
      <c r="DA53" s="664"/>
      <c r="DB53" s="664"/>
      <c r="DC53" s="664"/>
      <c r="DD53" s="664"/>
      <c r="DE53" s="664"/>
      <c r="DF53" s="664"/>
      <c r="DG53" s="664"/>
      <c r="DH53" s="664"/>
      <c r="DI53" s="664"/>
      <c r="DJ53" s="664"/>
      <c r="DK53" s="664"/>
      <c r="DL53" s="664"/>
      <c r="DM53" s="664"/>
      <c r="DN53" s="664"/>
      <c r="DO53" s="664"/>
      <c r="DP53" s="664"/>
      <c r="DQ53" s="664"/>
      <c r="DR53" s="664"/>
      <c r="DS53" s="664"/>
      <c r="DT53" s="664"/>
      <c r="DU53" s="664"/>
      <c r="DV53" s="664"/>
      <c r="DW53" s="664"/>
      <c r="DX53" s="664"/>
      <c r="DY53" s="664"/>
      <c r="DZ53" s="664"/>
      <c r="EA53" s="664"/>
      <c r="EB53" s="664"/>
      <c r="EC53" s="664"/>
      <c r="ED53" s="664"/>
      <c r="EE53" s="664"/>
      <c r="EF53" s="664"/>
      <c r="EG53" s="664"/>
      <c r="EH53" s="664"/>
      <c r="EI53" s="664"/>
      <c r="EJ53" s="664"/>
      <c r="EK53" s="664"/>
      <c r="EL53" s="664"/>
      <c r="EM53" s="664"/>
      <c r="EN53" s="664"/>
      <c r="EO53" s="664"/>
      <c r="EP53" s="664"/>
      <c r="EQ53" s="664"/>
      <c r="ER53" s="664"/>
      <c r="ES53" s="664"/>
      <c r="ET53" s="664"/>
      <c r="EU53" s="664"/>
      <c r="EV53" s="664"/>
      <c r="EW53" s="664"/>
      <c r="EX53" s="664"/>
      <c r="EY53" s="664"/>
      <c r="EZ53" s="664"/>
      <c r="FA53" s="664"/>
      <c r="FB53" s="664"/>
      <c r="FC53" s="664"/>
      <c r="FD53" s="664"/>
      <c r="FE53" s="664"/>
      <c r="FF53" s="664"/>
      <c r="FG53" s="664"/>
      <c r="FH53" s="664"/>
      <c r="FI53" s="664"/>
      <c r="FJ53" s="664"/>
      <c r="FK53" s="664"/>
      <c r="FL53" s="664"/>
      <c r="FM53" s="664"/>
      <c r="FN53" s="664"/>
      <c r="FO53" s="664"/>
      <c r="FP53" s="664"/>
      <c r="FQ53" s="664"/>
      <c r="FR53" s="664"/>
      <c r="FS53" s="664"/>
      <c r="FT53" s="664"/>
      <c r="FU53" s="664"/>
      <c r="FV53" s="664"/>
      <c r="FW53" s="664"/>
      <c r="FX53" s="664"/>
      <c r="FY53" s="664"/>
      <c r="FZ53" s="664"/>
      <c r="GA53" s="664"/>
      <c r="GB53" s="664"/>
      <c r="GC53" s="664"/>
      <c r="GD53" s="664"/>
      <c r="GE53" s="664"/>
      <c r="GF53" s="664"/>
      <c r="GG53" s="664"/>
      <c r="GH53" s="664"/>
      <c r="GI53" s="664"/>
      <c r="GJ53" s="664"/>
      <c r="GK53" s="664"/>
      <c r="GL53" s="664"/>
      <c r="GM53" s="664"/>
      <c r="GN53" s="664"/>
      <c r="GO53" s="664"/>
      <c r="GP53" s="664"/>
      <c r="GQ53" s="664"/>
      <c r="GR53" s="664"/>
      <c r="GS53" s="664"/>
      <c r="GT53" s="664"/>
      <c r="GU53" s="664"/>
      <c r="GV53" s="664"/>
      <c r="GW53" s="664"/>
      <c r="GX53" s="664"/>
      <c r="GY53" s="664"/>
      <c r="GZ53" s="664"/>
      <c r="HA53" s="664"/>
      <c r="HB53" s="664"/>
      <c r="HC53" s="664"/>
      <c r="HD53" s="664"/>
      <c r="HE53" s="664"/>
      <c r="HF53" s="664"/>
      <c r="HG53" s="664"/>
      <c r="HH53" s="664"/>
      <c r="HI53" s="664"/>
      <c r="HJ53" s="664"/>
      <c r="HK53" s="664"/>
      <c r="HL53" s="664"/>
      <c r="HM53" s="664"/>
      <c r="HN53" s="664"/>
      <c r="HO53" s="664"/>
      <c r="HP53" s="664"/>
      <c r="HQ53" s="664"/>
      <c r="HR53" s="664"/>
      <c r="HS53" s="664"/>
      <c r="HT53" s="664"/>
      <c r="HU53" s="664"/>
      <c r="HV53" s="664"/>
      <c r="HW53" s="664"/>
      <c r="HX53" s="664"/>
      <c r="HY53" s="664"/>
      <c r="HZ53" s="664"/>
      <c r="IA53" s="664"/>
      <c r="IB53" s="664"/>
      <c r="IC53" s="664"/>
      <c r="ID53" s="664"/>
      <c r="IE53" s="664"/>
    </row>
    <row r="54" spans="1:242" s="665" customFormat="1" outlineLevel="1" x14ac:dyDescent="0.25">
      <c r="A54" s="856" t="s">
        <v>61</v>
      </c>
      <c r="B54" s="644"/>
      <c r="C54" s="627"/>
      <c r="D54" s="628"/>
      <c r="E54" s="644"/>
      <c r="F54" s="707"/>
      <c r="G54" s="597"/>
      <c r="H54" s="587"/>
      <c r="I54" s="672"/>
      <c r="J54" s="630"/>
      <c r="K54" s="644"/>
      <c r="L54" s="644"/>
      <c r="M54" s="644"/>
      <c r="N54" s="644"/>
      <c r="O54" s="598"/>
      <c r="P54" s="590"/>
      <c r="Q54" s="632">
        <f t="shared" ref="Q54:Q59" si="3">IF(D54="-",0,(C54*I54*12)+(D54*J54/100))</f>
        <v>0</v>
      </c>
      <c r="R54" s="608"/>
      <c r="S54" s="608"/>
      <c r="T54" s="608"/>
      <c r="U54" s="608"/>
      <c r="V54" s="635"/>
      <c r="W54" s="590"/>
      <c r="X54" s="653"/>
      <c r="Y54" s="590"/>
      <c r="Z54" s="664"/>
      <c r="AA54" s="664"/>
      <c r="AB54" s="664"/>
      <c r="AC54" s="664"/>
      <c r="AD54" s="664"/>
      <c r="AE54" s="664"/>
      <c r="AF54" s="664"/>
      <c r="AG54" s="664"/>
      <c r="AH54" s="664"/>
      <c r="AI54" s="664"/>
      <c r="AJ54" s="664"/>
      <c r="AK54" s="664"/>
      <c r="AL54" s="664"/>
      <c r="AM54" s="664"/>
      <c r="AN54" s="664"/>
      <c r="AO54" s="664"/>
      <c r="AP54" s="664"/>
      <c r="AQ54" s="664"/>
      <c r="AR54" s="664"/>
      <c r="AS54" s="664"/>
      <c r="AT54" s="664"/>
      <c r="AU54" s="664"/>
      <c r="AV54" s="664"/>
      <c r="AW54" s="664"/>
      <c r="AX54" s="664"/>
      <c r="AY54" s="664"/>
      <c r="AZ54" s="664"/>
      <c r="BA54" s="664"/>
      <c r="BB54" s="664"/>
      <c r="BC54" s="664"/>
      <c r="BD54" s="664"/>
      <c r="BE54" s="664"/>
      <c r="BF54" s="664"/>
      <c r="BG54" s="664"/>
      <c r="BH54" s="664"/>
      <c r="BI54" s="664"/>
      <c r="BJ54" s="664"/>
      <c r="BK54" s="664"/>
      <c r="BL54" s="664"/>
      <c r="BM54" s="664"/>
      <c r="BN54" s="664"/>
      <c r="BO54" s="664"/>
      <c r="BP54" s="664"/>
      <c r="BQ54" s="664"/>
      <c r="BR54" s="664"/>
      <c r="BS54" s="664"/>
      <c r="BT54" s="664"/>
      <c r="BU54" s="664"/>
      <c r="BV54" s="664"/>
      <c r="BW54" s="664"/>
      <c r="BX54" s="664"/>
      <c r="BY54" s="664"/>
      <c r="BZ54" s="664"/>
      <c r="CA54" s="664"/>
      <c r="CB54" s="664"/>
      <c r="CC54" s="664"/>
      <c r="CD54" s="664"/>
      <c r="CE54" s="664"/>
      <c r="CF54" s="664"/>
      <c r="CG54" s="664"/>
      <c r="CH54" s="664"/>
      <c r="CI54" s="664"/>
      <c r="CJ54" s="664"/>
      <c r="CK54" s="664"/>
      <c r="CL54" s="664"/>
      <c r="CM54" s="664"/>
      <c r="CN54" s="664"/>
      <c r="CO54" s="664"/>
      <c r="CP54" s="664"/>
      <c r="CQ54" s="664"/>
      <c r="CR54" s="664"/>
      <c r="CS54" s="664"/>
      <c r="CT54" s="664"/>
      <c r="CU54" s="664"/>
      <c r="CV54" s="664"/>
      <c r="CW54" s="664"/>
      <c r="CX54" s="664"/>
      <c r="CY54" s="664"/>
      <c r="CZ54" s="664"/>
      <c r="DA54" s="664"/>
      <c r="DB54" s="664"/>
      <c r="DC54" s="664"/>
      <c r="DD54" s="664"/>
      <c r="DE54" s="664"/>
      <c r="DF54" s="664"/>
      <c r="DG54" s="664"/>
      <c r="DH54" s="664"/>
      <c r="DI54" s="664"/>
      <c r="DJ54" s="664"/>
      <c r="DK54" s="664"/>
      <c r="DL54" s="664"/>
      <c r="DM54" s="664"/>
      <c r="DN54" s="664"/>
      <c r="DO54" s="664"/>
      <c r="DP54" s="664"/>
      <c r="DQ54" s="664"/>
      <c r="DR54" s="664"/>
      <c r="DS54" s="664"/>
      <c r="DT54" s="664"/>
      <c r="DU54" s="664"/>
      <c r="DV54" s="664"/>
      <c r="DW54" s="664"/>
      <c r="DX54" s="664"/>
      <c r="DY54" s="664"/>
      <c r="DZ54" s="664"/>
      <c r="EA54" s="664"/>
      <c r="EB54" s="664"/>
      <c r="EC54" s="664"/>
      <c r="ED54" s="664"/>
      <c r="EE54" s="664"/>
      <c r="EF54" s="664"/>
      <c r="EG54" s="664"/>
      <c r="EH54" s="664"/>
      <c r="EI54" s="664"/>
      <c r="EJ54" s="664"/>
      <c r="EK54" s="664"/>
      <c r="EL54" s="664"/>
      <c r="EM54" s="664"/>
      <c r="EN54" s="664"/>
      <c r="EO54" s="664"/>
      <c r="EP54" s="664"/>
      <c r="EQ54" s="664"/>
      <c r="ER54" s="664"/>
      <c r="ES54" s="664"/>
      <c r="ET54" s="664"/>
      <c r="EU54" s="664"/>
      <c r="EV54" s="664"/>
      <c r="EW54" s="664"/>
      <c r="EX54" s="664"/>
      <c r="EY54" s="664"/>
      <c r="EZ54" s="664"/>
      <c r="FA54" s="664"/>
      <c r="FB54" s="664"/>
      <c r="FC54" s="664"/>
      <c r="FD54" s="664"/>
      <c r="FE54" s="664"/>
      <c r="FF54" s="664"/>
      <c r="FG54" s="664"/>
      <c r="FH54" s="664"/>
      <c r="FI54" s="664"/>
      <c r="FJ54" s="664"/>
      <c r="FK54" s="664"/>
      <c r="FL54" s="664"/>
      <c r="FM54" s="664"/>
      <c r="FN54" s="664"/>
      <c r="FO54" s="664"/>
      <c r="FP54" s="664"/>
      <c r="FQ54" s="664"/>
      <c r="FR54" s="664"/>
      <c r="FS54" s="664"/>
      <c r="FT54" s="664"/>
      <c r="FU54" s="664"/>
      <c r="FV54" s="664"/>
      <c r="FW54" s="664"/>
      <c r="FX54" s="664"/>
      <c r="FY54" s="664"/>
      <c r="FZ54" s="664"/>
      <c r="GA54" s="664"/>
      <c r="GB54" s="664"/>
      <c r="GC54" s="664"/>
      <c r="GD54" s="664"/>
      <c r="GE54" s="664"/>
      <c r="GF54" s="664"/>
      <c r="GG54" s="664"/>
      <c r="GH54" s="664"/>
      <c r="GI54" s="664"/>
      <c r="GJ54" s="664"/>
      <c r="GK54" s="664"/>
      <c r="GL54" s="664"/>
      <c r="GM54" s="664"/>
      <c r="GN54" s="664"/>
      <c r="GO54" s="664"/>
      <c r="GP54" s="664"/>
      <c r="GQ54" s="664"/>
      <c r="GR54" s="664"/>
      <c r="GS54" s="664"/>
      <c r="GT54" s="664"/>
      <c r="GU54" s="664"/>
      <c r="GV54" s="664"/>
      <c r="GW54" s="664"/>
      <c r="GX54" s="664"/>
      <c r="GY54" s="664"/>
      <c r="GZ54" s="664"/>
      <c r="HA54" s="664"/>
      <c r="HB54" s="664"/>
      <c r="HC54" s="664"/>
      <c r="HD54" s="664"/>
      <c r="HE54" s="664"/>
      <c r="HF54" s="664"/>
      <c r="HG54" s="664"/>
      <c r="HH54" s="664"/>
      <c r="HI54" s="664"/>
      <c r="HJ54" s="664"/>
      <c r="HK54" s="664"/>
      <c r="HL54" s="664"/>
      <c r="HM54" s="664"/>
      <c r="HN54" s="664"/>
      <c r="HO54" s="664"/>
      <c r="HP54" s="664"/>
      <c r="HQ54" s="664"/>
      <c r="HR54" s="664"/>
      <c r="HS54" s="664"/>
      <c r="HT54" s="664"/>
      <c r="HU54" s="664"/>
      <c r="HV54" s="664"/>
      <c r="HW54" s="664"/>
      <c r="HX54" s="664"/>
      <c r="HY54" s="664"/>
      <c r="HZ54" s="664"/>
      <c r="IA54" s="664"/>
      <c r="IB54" s="664"/>
      <c r="IC54" s="664"/>
      <c r="ID54" s="664"/>
      <c r="IE54" s="664"/>
    </row>
    <row r="55" spans="1:242" s="665" customFormat="1" outlineLevel="1" x14ac:dyDescent="0.25">
      <c r="A55" s="847" t="s">
        <v>4</v>
      </c>
      <c r="B55" s="644"/>
      <c r="C55" s="627"/>
      <c r="D55" s="628"/>
      <c r="E55" s="644"/>
      <c r="F55" s="707"/>
      <c r="G55" s="597"/>
      <c r="H55" s="587"/>
      <c r="I55" s="672"/>
      <c r="J55" s="630"/>
      <c r="K55" s="644"/>
      <c r="L55" s="644"/>
      <c r="M55" s="644"/>
      <c r="N55" s="644"/>
      <c r="O55" s="598"/>
      <c r="P55" s="590"/>
      <c r="Q55" s="632">
        <f t="shared" si="3"/>
        <v>0</v>
      </c>
      <c r="R55" s="608"/>
      <c r="S55" s="608"/>
      <c r="T55" s="608"/>
      <c r="U55" s="608"/>
      <c r="V55" s="635"/>
      <c r="W55" s="590"/>
      <c r="X55" s="653"/>
      <c r="Y55" s="590"/>
      <c r="Z55" s="664"/>
      <c r="AA55" s="664"/>
      <c r="AB55" s="664"/>
      <c r="AC55" s="664"/>
      <c r="AD55" s="664"/>
      <c r="AE55" s="664"/>
      <c r="AF55" s="664"/>
      <c r="AG55" s="664"/>
      <c r="AH55" s="664"/>
      <c r="AI55" s="664"/>
      <c r="AJ55" s="664"/>
      <c r="AK55" s="664"/>
      <c r="AL55" s="664"/>
      <c r="AM55" s="664"/>
      <c r="AN55" s="664"/>
      <c r="AO55" s="664"/>
      <c r="AP55" s="664"/>
      <c r="AQ55" s="664"/>
      <c r="AR55" s="664"/>
      <c r="AS55" s="664"/>
      <c r="AT55" s="664"/>
      <c r="AU55" s="664"/>
      <c r="AV55" s="664"/>
      <c r="AW55" s="664"/>
      <c r="AX55" s="664"/>
      <c r="AY55" s="664"/>
      <c r="AZ55" s="664"/>
      <c r="BA55" s="664"/>
      <c r="BB55" s="664"/>
      <c r="BC55" s="664"/>
      <c r="BD55" s="664"/>
      <c r="BE55" s="664"/>
      <c r="BF55" s="664"/>
      <c r="BG55" s="664"/>
      <c r="BH55" s="664"/>
      <c r="BI55" s="664"/>
      <c r="BJ55" s="664"/>
      <c r="BK55" s="664"/>
      <c r="BL55" s="664"/>
      <c r="BM55" s="664"/>
      <c r="BN55" s="664"/>
      <c r="BO55" s="664"/>
      <c r="BP55" s="664"/>
      <c r="BQ55" s="664"/>
      <c r="BR55" s="664"/>
      <c r="BS55" s="664"/>
      <c r="BT55" s="664"/>
      <c r="BU55" s="664"/>
      <c r="BV55" s="664"/>
      <c r="BW55" s="664"/>
      <c r="BX55" s="664"/>
      <c r="BY55" s="664"/>
      <c r="BZ55" s="664"/>
      <c r="CA55" s="664"/>
      <c r="CB55" s="664"/>
      <c r="CC55" s="664"/>
      <c r="CD55" s="664"/>
      <c r="CE55" s="664"/>
      <c r="CF55" s="664"/>
      <c r="CG55" s="664"/>
      <c r="CH55" s="664"/>
      <c r="CI55" s="664"/>
      <c r="CJ55" s="664"/>
      <c r="CK55" s="664"/>
      <c r="CL55" s="664"/>
      <c r="CM55" s="664"/>
      <c r="CN55" s="664"/>
      <c r="CO55" s="664"/>
      <c r="CP55" s="664"/>
      <c r="CQ55" s="664"/>
      <c r="CR55" s="664"/>
      <c r="CS55" s="664"/>
      <c r="CT55" s="664"/>
      <c r="CU55" s="664"/>
      <c r="CV55" s="664"/>
      <c r="CW55" s="664"/>
      <c r="CX55" s="664"/>
      <c r="CY55" s="664"/>
      <c r="CZ55" s="664"/>
      <c r="DA55" s="664"/>
      <c r="DB55" s="664"/>
      <c r="DC55" s="664"/>
      <c r="DD55" s="664"/>
      <c r="DE55" s="664"/>
      <c r="DF55" s="664"/>
      <c r="DG55" s="664"/>
      <c r="DH55" s="664"/>
      <c r="DI55" s="664"/>
      <c r="DJ55" s="664"/>
      <c r="DK55" s="664"/>
      <c r="DL55" s="664"/>
      <c r="DM55" s="664"/>
      <c r="DN55" s="664"/>
      <c r="DO55" s="664"/>
      <c r="DP55" s="664"/>
      <c r="DQ55" s="664"/>
      <c r="DR55" s="664"/>
      <c r="DS55" s="664"/>
      <c r="DT55" s="664"/>
      <c r="DU55" s="664"/>
      <c r="DV55" s="664"/>
      <c r="DW55" s="664"/>
      <c r="DX55" s="664"/>
      <c r="DY55" s="664"/>
      <c r="DZ55" s="664"/>
      <c r="EA55" s="664"/>
      <c r="EB55" s="664"/>
      <c r="EC55" s="664"/>
      <c r="ED55" s="664"/>
      <c r="EE55" s="664"/>
      <c r="EF55" s="664"/>
      <c r="EG55" s="664"/>
      <c r="EH55" s="664"/>
      <c r="EI55" s="664"/>
      <c r="EJ55" s="664"/>
      <c r="EK55" s="664"/>
      <c r="EL55" s="664"/>
      <c r="EM55" s="664"/>
      <c r="EN55" s="664"/>
      <c r="EO55" s="664"/>
      <c r="EP55" s="664"/>
      <c r="EQ55" s="664"/>
      <c r="ER55" s="664"/>
      <c r="ES55" s="664"/>
      <c r="ET55" s="664"/>
      <c r="EU55" s="664"/>
      <c r="EV55" s="664"/>
      <c r="EW55" s="664"/>
      <c r="EX55" s="664"/>
      <c r="EY55" s="664"/>
      <c r="EZ55" s="664"/>
      <c r="FA55" s="664"/>
      <c r="FB55" s="664"/>
      <c r="FC55" s="664"/>
      <c r="FD55" s="664"/>
      <c r="FE55" s="664"/>
      <c r="FF55" s="664"/>
      <c r="FG55" s="664"/>
      <c r="FH55" s="664"/>
      <c r="FI55" s="664"/>
      <c r="FJ55" s="664"/>
      <c r="FK55" s="664"/>
      <c r="FL55" s="664"/>
      <c r="FM55" s="664"/>
      <c r="FN55" s="664"/>
      <c r="FO55" s="664"/>
      <c r="FP55" s="664"/>
      <c r="FQ55" s="664"/>
      <c r="FR55" s="664"/>
      <c r="FS55" s="664"/>
      <c r="FT55" s="664"/>
      <c r="FU55" s="664"/>
      <c r="FV55" s="664"/>
      <c r="FW55" s="664"/>
      <c r="FX55" s="664"/>
      <c r="FY55" s="664"/>
      <c r="FZ55" s="664"/>
      <c r="GA55" s="664"/>
      <c r="GB55" s="664"/>
      <c r="GC55" s="664"/>
      <c r="GD55" s="664"/>
      <c r="GE55" s="664"/>
      <c r="GF55" s="664"/>
      <c r="GG55" s="664"/>
      <c r="GH55" s="664"/>
      <c r="GI55" s="664"/>
      <c r="GJ55" s="664"/>
      <c r="GK55" s="664"/>
      <c r="GL55" s="664"/>
      <c r="GM55" s="664"/>
      <c r="GN55" s="664"/>
      <c r="GO55" s="664"/>
      <c r="GP55" s="664"/>
      <c r="GQ55" s="664"/>
      <c r="GR55" s="664"/>
      <c r="GS55" s="664"/>
      <c r="GT55" s="664"/>
      <c r="GU55" s="664"/>
      <c r="GV55" s="664"/>
      <c r="GW55" s="664"/>
      <c r="GX55" s="664"/>
      <c r="GY55" s="664"/>
      <c r="GZ55" s="664"/>
      <c r="HA55" s="664"/>
      <c r="HB55" s="664"/>
      <c r="HC55" s="664"/>
      <c r="HD55" s="664"/>
      <c r="HE55" s="664"/>
      <c r="HF55" s="664"/>
      <c r="HG55" s="664"/>
      <c r="HH55" s="664"/>
      <c r="HI55" s="664"/>
      <c r="HJ55" s="664"/>
      <c r="HK55" s="664"/>
      <c r="HL55" s="664"/>
      <c r="HM55" s="664"/>
      <c r="HN55" s="664"/>
      <c r="HO55" s="664"/>
      <c r="HP55" s="664"/>
      <c r="HQ55" s="664"/>
      <c r="HR55" s="664"/>
      <c r="HS55" s="664"/>
      <c r="HT55" s="664"/>
      <c r="HU55" s="664"/>
      <c r="HV55" s="664"/>
      <c r="HW55" s="664"/>
      <c r="HX55" s="664"/>
      <c r="HY55" s="664"/>
      <c r="HZ55" s="664"/>
      <c r="IA55" s="664"/>
      <c r="IB55" s="664"/>
      <c r="IC55" s="664"/>
      <c r="ID55" s="664"/>
      <c r="IE55" s="664"/>
    </row>
    <row r="56" spans="1:242" s="665" customFormat="1" outlineLevel="1" x14ac:dyDescent="0.25">
      <c r="A56" s="847" t="s">
        <v>62</v>
      </c>
      <c r="B56" s="644"/>
      <c r="C56" s="627"/>
      <c r="D56" s="628"/>
      <c r="E56" s="644"/>
      <c r="F56" s="707"/>
      <c r="G56" s="597"/>
      <c r="H56" s="587"/>
      <c r="I56" s="672"/>
      <c r="J56" s="630"/>
      <c r="K56" s="644"/>
      <c r="L56" s="644"/>
      <c r="M56" s="644"/>
      <c r="N56" s="644"/>
      <c r="O56" s="598"/>
      <c r="P56" s="590"/>
      <c r="Q56" s="632">
        <f t="shared" si="3"/>
        <v>0</v>
      </c>
      <c r="R56" s="608"/>
      <c r="S56" s="608"/>
      <c r="T56" s="608"/>
      <c r="U56" s="608"/>
      <c r="V56" s="635"/>
      <c r="W56" s="590"/>
      <c r="X56" s="653"/>
      <c r="Y56" s="590"/>
      <c r="Z56" s="664"/>
      <c r="AA56" s="664"/>
      <c r="AB56" s="664"/>
      <c r="AC56" s="664"/>
      <c r="AD56" s="664"/>
      <c r="AE56" s="664"/>
      <c r="AF56" s="664"/>
      <c r="AG56" s="664"/>
      <c r="AH56" s="664"/>
      <c r="AI56" s="664"/>
      <c r="AJ56" s="664"/>
      <c r="AK56" s="664"/>
      <c r="AL56" s="664"/>
      <c r="AM56" s="664"/>
      <c r="AN56" s="664"/>
      <c r="AO56" s="664"/>
      <c r="AP56" s="664"/>
      <c r="AQ56" s="664"/>
      <c r="AR56" s="664"/>
      <c r="AS56" s="664"/>
      <c r="AT56" s="664"/>
      <c r="AU56" s="664"/>
      <c r="AV56" s="664"/>
      <c r="AW56" s="664"/>
      <c r="AX56" s="664"/>
      <c r="AY56" s="664"/>
      <c r="AZ56" s="664"/>
      <c r="BA56" s="664"/>
      <c r="BB56" s="664"/>
      <c r="BC56" s="664"/>
      <c r="BD56" s="664"/>
      <c r="BE56" s="664"/>
      <c r="BF56" s="664"/>
      <c r="BG56" s="664"/>
      <c r="BH56" s="664"/>
      <c r="BI56" s="664"/>
      <c r="BJ56" s="664"/>
      <c r="BK56" s="664"/>
      <c r="BL56" s="664"/>
      <c r="BM56" s="664"/>
      <c r="BN56" s="664"/>
      <c r="BO56" s="664"/>
      <c r="BP56" s="664"/>
      <c r="BQ56" s="664"/>
      <c r="BR56" s="664"/>
      <c r="BS56" s="664"/>
      <c r="BT56" s="664"/>
      <c r="BU56" s="664"/>
      <c r="BV56" s="664"/>
      <c r="BW56" s="664"/>
      <c r="BX56" s="664"/>
      <c r="BY56" s="664"/>
      <c r="BZ56" s="664"/>
      <c r="CA56" s="664"/>
      <c r="CB56" s="664"/>
      <c r="CC56" s="664"/>
      <c r="CD56" s="664"/>
      <c r="CE56" s="664"/>
      <c r="CF56" s="664"/>
      <c r="CG56" s="664"/>
      <c r="CH56" s="664"/>
      <c r="CI56" s="664"/>
      <c r="CJ56" s="664"/>
      <c r="CK56" s="664"/>
      <c r="CL56" s="664"/>
      <c r="CM56" s="664"/>
      <c r="CN56" s="664"/>
      <c r="CO56" s="664"/>
      <c r="CP56" s="664"/>
      <c r="CQ56" s="664"/>
      <c r="CR56" s="664"/>
      <c r="CS56" s="664"/>
      <c r="CT56" s="664"/>
      <c r="CU56" s="664"/>
      <c r="CV56" s="664"/>
      <c r="CW56" s="664"/>
      <c r="CX56" s="664"/>
      <c r="CY56" s="664"/>
      <c r="CZ56" s="664"/>
      <c r="DA56" s="664"/>
      <c r="DB56" s="664"/>
      <c r="DC56" s="664"/>
      <c r="DD56" s="664"/>
      <c r="DE56" s="664"/>
      <c r="DF56" s="664"/>
      <c r="DG56" s="664"/>
      <c r="DH56" s="664"/>
      <c r="DI56" s="664"/>
      <c r="DJ56" s="664"/>
      <c r="DK56" s="664"/>
      <c r="DL56" s="664"/>
      <c r="DM56" s="664"/>
      <c r="DN56" s="664"/>
      <c r="DO56" s="664"/>
      <c r="DP56" s="664"/>
      <c r="DQ56" s="664"/>
      <c r="DR56" s="664"/>
      <c r="DS56" s="664"/>
      <c r="DT56" s="664"/>
      <c r="DU56" s="664"/>
      <c r="DV56" s="664"/>
      <c r="DW56" s="664"/>
      <c r="DX56" s="664"/>
      <c r="DY56" s="664"/>
      <c r="DZ56" s="664"/>
      <c r="EA56" s="664"/>
      <c r="EB56" s="664"/>
      <c r="EC56" s="664"/>
      <c r="ED56" s="664"/>
      <c r="EE56" s="664"/>
      <c r="EF56" s="664"/>
      <c r="EG56" s="664"/>
      <c r="EH56" s="664"/>
      <c r="EI56" s="664"/>
      <c r="EJ56" s="664"/>
      <c r="EK56" s="664"/>
      <c r="EL56" s="664"/>
      <c r="EM56" s="664"/>
      <c r="EN56" s="664"/>
      <c r="EO56" s="664"/>
      <c r="EP56" s="664"/>
      <c r="EQ56" s="664"/>
      <c r="ER56" s="664"/>
      <c r="ES56" s="664"/>
      <c r="ET56" s="664"/>
      <c r="EU56" s="664"/>
      <c r="EV56" s="664"/>
      <c r="EW56" s="664"/>
      <c r="EX56" s="664"/>
      <c r="EY56" s="664"/>
      <c r="EZ56" s="664"/>
      <c r="FA56" s="664"/>
      <c r="FB56" s="664"/>
      <c r="FC56" s="664"/>
      <c r="FD56" s="664"/>
      <c r="FE56" s="664"/>
      <c r="FF56" s="664"/>
      <c r="FG56" s="664"/>
      <c r="FH56" s="664"/>
      <c r="FI56" s="664"/>
      <c r="FJ56" s="664"/>
      <c r="FK56" s="664"/>
      <c r="FL56" s="664"/>
      <c r="FM56" s="664"/>
      <c r="FN56" s="664"/>
      <c r="FO56" s="664"/>
      <c r="FP56" s="664"/>
      <c r="FQ56" s="664"/>
      <c r="FR56" s="664"/>
      <c r="FS56" s="664"/>
      <c r="FT56" s="664"/>
      <c r="FU56" s="664"/>
      <c r="FV56" s="664"/>
      <c r="FW56" s="664"/>
      <c r="FX56" s="664"/>
      <c r="FY56" s="664"/>
      <c r="FZ56" s="664"/>
      <c r="GA56" s="664"/>
      <c r="GB56" s="664"/>
      <c r="GC56" s="664"/>
      <c r="GD56" s="664"/>
      <c r="GE56" s="664"/>
      <c r="GF56" s="664"/>
      <c r="GG56" s="664"/>
      <c r="GH56" s="664"/>
      <c r="GI56" s="664"/>
      <c r="GJ56" s="664"/>
      <c r="GK56" s="664"/>
      <c r="GL56" s="664"/>
      <c r="GM56" s="664"/>
      <c r="GN56" s="664"/>
      <c r="GO56" s="664"/>
      <c r="GP56" s="664"/>
      <c r="GQ56" s="664"/>
      <c r="GR56" s="664"/>
      <c r="GS56" s="664"/>
      <c r="GT56" s="664"/>
      <c r="GU56" s="664"/>
      <c r="GV56" s="664"/>
      <c r="GW56" s="664"/>
      <c r="GX56" s="664"/>
      <c r="GY56" s="664"/>
      <c r="GZ56" s="664"/>
      <c r="HA56" s="664"/>
      <c r="HB56" s="664"/>
      <c r="HC56" s="664"/>
      <c r="HD56" s="664"/>
      <c r="HE56" s="664"/>
      <c r="HF56" s="664"/>
      <c r="HG56" s="664"/>
      <c r="HH56" s="664"/>
      <c r="HI56" s="664"/>
      <c r="HJ56" s="664"/>
      <c r="HK56" s="664"/>
      <c r="HL56" s="664"/>
      <c r="HM56" s="664"/>
      <c r="HN56" s="664"/>
      <c r="HO56" s="664"/>
      <c r="HP56" s="664"/>
      <c r="HQ56" s="664"/>
      <c r="HR56" s="664"/>
      <c r="HS56" s="664"/>
      <c r="HT56" s="664"/>
      <c r="HU56" s="664"/>
      <c r="HV56" s="664"/>
      <c r="HW56" s="664"/>
      <c r="HX56" s="664"/>
      <c r="HY56" s="664"/>
      <c r="HZ56" s="664"/>
      <c r="IA56" s="664"/>
      <c r="IB56" s="664"/>
      <c r="IC56" s="664"/>
      <c r="ID56" s="664"/>
      <c r="IE56" s="664"/>
    </row>
    <row r="57" spans="1:242" s="665" customFormat="1" outlineLevel="1" x14ac:dyDescent="0.25">
      <c r="A57" s="847" t="s">
        <v>5</v>
      </c>
      <c r="B57" s="644"/>
      <c r="C57" s="627"/>
      <c r="D57" s="628"/>
      <c r="E57" s="644"/>
      <c r="F57" s="707"/>
      <c r="G57" s="597"/>
      <c r="H57" s="587"/>
      <c r="I57" s="672"/>
      <c r="J57" s="630"/>
      <c r="K57" s="644"/>
      <c r="L57" s="644"/>
      <c r="M57" s="644"/>
      <c r="N57" s="644"/>
      <c r="O57" s="598"/>
      <c r="P57" s="590"/>
      <c r="Q57" s="632">
        <f t="shared" si="3"/>
        <v>0</v>
      </c>
      <c r="R57" s="608"/>
      <c r="S57" s="608"/>
      <c r="T57" s="608"/>
      <c r="U57" s="608"/>
      <c r="V57" s="635"/>
      <c r="W57" s="590"/>
      <c r="X57" s="653"/>
      <c r="Y57" s="590"/>
      <c r="Z57" s="664"/>
      <c r="AA57" s="664"/>
      <c r="AB57" s="664"/>
      <c r="AC57" s="664"/>
      <c r="AD57" s="664"/>
      <c r="AE57" s="664"/>
      <c r="AF57" s="664"/>
      <c r="AG57" s="664"/>
      <c r="AH57" s="664"/>
      <c r="AI57" s="664"/>
      <c r="AJ57" s="664"/>
      <c r="AK57" s="664"/>
      <c r="AL57" s="664"/>
      <c r="AM57" s="664"/>
      <c r="AN57" s="664"/>
      <c r="AO57" s="664"/>
      <c r="AP57" s="664"/>
      <c r="AQ57" s="664"/>
      <c r="AR57" s="664"/>
      <c r="AS57" s="664"/>
      <c r="AT57" s="664"/>
      <c r="AU57" s="664"/>
      <c r="AV57" s="664"/>
      <c r="AW57" s="664"/>
      <c r="AX57" s="664"/>
      <c r="AY57" s="664"/>
      <c r="AZ57" s="664"/>
      <c r="BA57" s="664"/>
      <c r="BB57" s="664"/>
      <c r="BC57" s="664"/>
      <c r="BD57" s="664"/>
      <c r="BE57" s="664"/>
      <c r="BF57" s="664"/>
      <c r="BG57" s="664"/>
      <c r="BH57" s="664"/>
      <c r="BI57" s="664"/>
      <c r="BJ57" s="664"/>
      <c r="BK57" s="664"/>
      <c r="BL57" s="664"/>
      <c r="BM57" s="664"/>
      <c r="BN57" s="664"/>
      <c r="BO57" s="664"/>
      <c r="BP57" s="664"/>
      <c r="BQ57" s="664"/>
      <c r="BR57" s="664"/>
      <c r="BS57" s="664"/>
      <c r="BT57" s="664"/>
      <c r="BU57" s="664"/>
      <c r="BV57" s="664"/>
      <c r="BW57" s="664"/>
      <c r="BX57" s="664"/>
      <c r="BY57" s="664"/>
      <c r="BZ57" s="664"/>
      <c r="CA57" s="664"/>
      <c r="CB57" s="664"/>
      <c r="CC57" s="664"/>
      <c r="CD57" s="664"/>
      <c r="CE57" s="664"/>
      <c r="CF57" s="664"/>
      <c r="CG57" s="664"/>
      <c r="CH57" s="664"/>
      <c r="CI57" s="664"/>
      <c r="CJ57" s="664"/>
      <c r="CK57" s="664"/>
      <c r="CL57" s="664"/>
      <c r="CM57" s="664"/>
      <c r="CN57" s="664"/>
      <c r="CO57" s="664"/>
      <c r="CP57" s="664"/>
      <c r="CQ57" s="664"/>
      <c r="CR57" s="664"/>
      <c r="CS57" s="664"/>
      <c r="CT57" s="664"/>
      <c r="CU57" s="664"/>
      <c r="CV57" s="664"/>
      <c r="CW57" s="664"/>
      <c r="CX57" s="664"/>
      <c r="CY57" s="664"/>
      <c r="CZ57" s="664"/>
      <c r="DA57" s="664"/>
      <c r="DB57" s="664"/>
      <c r="DC57" s="664"/>
      <c r="DD57" s="664"/>
      <c r="DE57" s="664"/>
      <c r="DF57" s="664"/>
      <c r="DG57" s="664"/>
      <c r="DH57" s="664"/>
      <c r="DI57" s="664"/>
      <c r="DJ57" s="664"/>
      <c r="DK57" s="664"/>
      <c r="DL57" s="664"/>
      <c r="DM57" s="664"/>
      <c r="DN57" s="664"/>
      <c r="DO57" s="664"/>
      <c r="DP57" s="664"/>
      <c r="DQ57" s="664"/>
      <c r="DR57" s="664"/>
      <c r="DS57" s="664"/>
      <c r="DT57" s="664"/>
      <c r="DU57" s="664"/>
      <c r="DV57" s="664"/>
      <c r="DW57" s="664"/>
      <c r="DX57" s="664"/>
      <c r="DY57" s="664"/>
      <c r="DZ57" s="664"/>
      <c r="EA57" s="664"/>
      <c r="EB57" s="664"/>
      <c r="EC57" s="664"/>
      <c r="ED57" s="664"/>
      <c r="EE57" s="664"/>
      <c r="EF57" s="664"/>
      <c r="EG57" s="664"/>
      <c r="EH57" s="664"/>
      <c r="EI57" s="664"/>
      <c r="EJ57" s="664"/>
      <c r="EK57" s="664"/>
      <c r="EL57" s="664"/>
      <c r="EM57" s="664"/>
      <c r="EN57" s="664"/>
      <c r="EO57" s="664"/>
      <c r="EP57" s="664"/>
      <c r="EQ57" s="664"/>
      <c r="ER57" s="664"/>
      <c r="ES57" s="664"/>
      <c r="ET57" s="664"/>
      <c r="EU57" s="664"/>
      <c r="EV57" s="664"/>
      <c r="EW57" s="664"/>
      <c r="EX57" s="664"/>
      <c r="EY57" s="664"/>
      <c r="EZ57" s="664"/>
      <c r="FA57" s="664"/>
      <c r="FB57" s="664"/>
      <c r="FC57" s="664"/>
      <c r="FD57" s="664"/>
      <c r="FE57" s="664"/>
      <c r="FF57" s="664"/>
      <c r="FG57" s="664"/>
      <c r="FH57" s="664"/>
      <c r="FI57" s="664"/>
      <c r="FJ57" s="664"/>
      <c r="FK57" s="664"/>
      <c r="FL57" s="664"/>
      <c r="FM57" s="664"/>
      <c r="FN57" s="664"/>
      <c r="FO57" s="664"/>
      <c r="FP57" s="664"/>
      <c r="FQ57" s="664"/>
      <c r="FR57" s="664"/>
      <c r="FS57" s="664"/>
      <c r="FT57" s="664"/>
      <c r="FU57" s="664"/>
      <c r="FV57" s="664"/>
      <c r="FW57" s="664"/>
      <c r="FX57" s="664"/>
      <c r="FY57" s="664"/>
      <c r="FZ57" s="664"/>
      <c r="GA57" s="664"/>
      <c r="GB57" s="664"/>
      <c r="GC57" s="664"/>
      <c r="GD57" s="664"/>
      <c r="GE57" s="664"/>
      <c r="GF57" s="664"/>
      <c r="GG57" s="664"/>
      <c r="GH57" s="664"/>
      <c r="GI57" s="664"/>
      <c r="GJ57" s="664"/>
      <c r="GK57" s="664"/>
      <c r="GL57" s="664"/>
      <c r="GM57" s="664"/>
      <c r="GN57" s="664"/>
      <c r="GO57" s="664"/>
      <c r="GP57" s="664"/>
      <c r="GQ57" s="664"/>
      <c r="GR57" s="664"/>
      <c r="GS57" s="664"/>
      <c r="GT57" s="664"/>
      <c r="GU57" s="664"/>
      <c r="GV57" s="664"/>
      <c r="GW57" s="664"/>
      <c r="GX57" s="664"/>
      <c r="GY57" s="664"/>
      <c r="GZ57" s="664"/>
      <c r="HA57" s="664"/>
      <c r="HB57" s="664"/>
      <c r="HC57" s="664"/>
      <c r="HD57" s="664"/>
      <c r="HE57" s="664"/>
      <c r="HF57" s="664"/>
      <c r="HG57" s="664"/>
      <c r="HH57" s="664"/>
      <c r="HI57" s="664"/>
      <c r="HJ57" s="664"/>
      <c r="HK57" s="664"/>
      <c r="HL57" s="664"/>
      <c r="HM57" s="664"/>
      <c r="HN57" s="664"/>
      <c r="HO57" s="664"/>
      <c r="HP57" s="664"/>
      <c r="HQ57" s="664"/>
      <c r="HR57" s="664"/>
      <c r="HS57" s="664"/>
      <c r="HT57" s="664"/>
      <c r="HU57" s="664"/>
      <c r="HV57" s="664"/>
      <c r="HW57" s="664"/>
      <c r="HX57" s="664"/>
      <c r="HY57" s="664"/>
      <c r="HZ57" s="664"/>
      <c r="IA57" s="664"/>
      <c r="IB57" s="664"/>
      <c r="IC57" s="664"/>
      <c r="ID57" s="664"/>
      <c r="IE57" s="664"/>
    </row>
    <row r="58" spans="1:242" s="665" customFormat="1" outlineLevel="1" x14ac:dyDescent="0.25">
      <c r="A58" s="847" t="s">
        <v>63</v>
      </c>
      <c r="B58" s="644"/>
      <c r="C58" s="627"/>
      <c r="D58" s="628"/>
      <c r="E58" s="644"/>
      <c r="F58" s="707"/>
      <c r="G58" s="597"/>
      <c r="H58" s="587"/>
      <c r="I58" s="672"/>
      <c r="J58" s="630"/>
      <c r="K58" s="644"/>
      <c r="L58" s="644"/>
      <c r="M58" s="644"/>
      <c r="N58" s="644"/>
      <c r="O58" s="598"/>
      <c r="P58" s="590"/>
      <c r="Q58" s="632">
        <f t="shared" si="3"/>
        <v>0</v>
      </c>
      <c r="R58" s="608"/>
      <c r="S58" s="608"/>
      <c r="T58" s="608"/>
      <c r="U58" s="608"/>
      <c r="V58" s="635"/>
      <c r="W58" s="590"/>
      <c r="X58" s="653"/>
      <c r="Y58" s="590"/>
      <c r="Z58" s="664"/>
      <c r="AA58" s="664"/>
      <c r="AB58" s="664"/>
      <c r="AC58" s="664"/>
      <c r="AD58" s="664"/>
      <c r="AE58" s="664"/>
      <c r="AF58" s="664"/>
      <c r="AG58" s="664"/>
      <c r="AH58" s="664"/>
      <c r="AI58" s="664"/>
      <c r="AJ58" s="664"/>
      <c r="AK58" s="664"/>
      <c r="AL58" s="664"/>
      <c r="AM58" s="664"/>
      <c r="AN58" s="664"/>
      <c r="AO58" s="664"/>
      <c r="AP58" s="664"/>
      <c r="AQ58" s="664"/>
      <c r="AR58" s="664"/>
      <c r="AS58" s="664"/>
      <c r="AT58" s="664"/>
      <c r="AU58" s="664"/>
      <c r="AV58" s="664"/>
      <c r="AW58" s="664"/>
      <c r="AX58" s="664"/>
      <c r="AY58" s="664"/>
      <c r="AZ58" s="664"/>
      <c r="BA58" s="664"/>
      <c r="BB58" s="664"/>
      <c r="BC58" s="664"/>
      <c r="BD58" s="664"/>
      <c r="BE58" s="664"/>
      <c r="BF58" s="664"/>
      <c r="BG58" s="664"/>
      <c r="BH58" s="664"/>
      <c r="BI58" s="664"/>
      <c r="BJ58" s="664"/>
      <c r="BK58" s="664"/>
      <c r="BL58" s="664"/>
      <c r="BM58" s="664"/>
      <c r="BN58" s="664"/>
      <c r="BO58" s="664"/>
      <c r="BP58" s="664"/>
      <c r="BQ58" s="664"/>
      <c r="BR58" s="664"/>
      <c r="BS58" s="664"/>
      <c r="BT58" s="664"/>
      <c r="BU58" s="664"/>
      <c r="BV58" s="664"/>
      <c r="BW58" s="664"/>
      <c r="BX58" s="664"/>
      <c r="BY58" s="664"/>
      <c r="BZ58" s="664"/>
      <c r="CA58" s="664"/>
      <c r="CB58" s="664"/>
      <c r="CC58" s="664"/>
      <c r="CD58" s="664"/>
      <c r="CE58" s="664"/>
      <c r="CF58" s="664"/>
      <c r="CG58" s="664"/>
      <c r="CH58" s="664"/>
      <c r="CI58" s="664"/>
      <c r="CJ58" s="664"/>
      <c r="CK58" s="664"/>
      <c r="CL58" s="664"/>
      <c r="CM58" s="664"/>
      <c r="CN58" s="664"/>
      <c r="CO58" s="664"/>
      <c r="CP58" s="664"/>
      <c r="CQ58" s="664"/>
      <c r="CR58" s="664"/>
      <c r="CS58" s="664"/>
      <c r="CT58" s="664"/>
      <c r="CU58" s="664"/>
      <c r="CV58" s="664"/>
      <c r="CW58" s="664"/>
      <c r="CX58" s="664"/>
      <c r="CY58" s="664"/>
      <c r="CZ58" s="664"/>
      <c r="DA58" s="664"/>
      <c r="DB58" s="664"/>
      <c r="DC58" s="664"/>
      <c r="DD58" s="664"/>
      <c r="DE58" s="664"/>
      <c r="DF58" s="664"/>
      <c r="DG58" s="664"/>
      <c r="DH58" s="664"/>
      <c r="DI58" s="664"/>
      <c r="DJ58" s="664"/>
      <c r="DK58" s="664"/>
      <c r="DL58" s="664"/>
      <c r="DM58" s="664"/>
      <c r="DN58" s="664"/>
      <c r="DO58" s="664"/>
      <c r="DP58" s="664"/>
      <c r="DQ58" s="664"/>
      <c r="DR58" s="664"/>
      <c r="DS58" s="664"/>
      <c r="DT58" s="664"/>
      <c r="DU58" s="664"/>
      <c r="DV58" s="664"/>
      <c r="DW58" s="664"/>
      <c r="DX58" s="664"/>
      <c r="DY58" s="664"/>
      <c r="DZ58" s="664"/>
      <c r="EA58" s="664"/>
      <c r="EB58" s="664"/>
      <c r="EC58" s="664"/>
      <c r="ED58" s="664"/>
      <c r="EE58" s="664"/>
      <c r="EF58" s="664"/>
      <c r="EG58" s="664"/>
      <c r="EH58" s="664"/>
      <c r="EI58" s="664"/>
      <c r="EJ58" s="664"/>
      <c r="EK58" s="664"/>
      <c r="EL58" s="664"/>
      <c r="EM58" s="664"/>
      <c r="EN58" s="664"/>
      <c r="EO58" s="664"/>
      <c r="EP58" s="664"/>
      <c r="EQ58" s="664"/>
      <c r="ER58" s="664"/>
      <c r="ES58" s="664"/>
      <c r="ET58" s="664"/>
      <c r="EU58" s="664"/>
      <c r="EV58" s="664"/>
      <c r="EW58" s="664"/>
      <c r="EX58" s="664"/>
      <c r="EY58" s="664"/>
      <c r="EZ58" s="664"/>
      <c r="FA58" s="664"/>
      <c r="FB58" s="664"/>
      <c r="FC58" s="664"/>
      <c r="FD58" s="664"/>
      <c r="FE58" s="664"/>
      <c r="FF58" s="664"/>
      <c r="FG58" s="664"/>
      <c r="FH58" s="664"/>
      <c r="FI58" s="664"/>
      <c r="FJ58" s="664"/>
      <c r="FK58" s="664"/>
      <c r="FL58" s="664"/>
      <c r="FM58" s="664"/>
      <c r="FN58" s="664"/>
      <c r="FO58" s="664"/>
      <c r="FP58" s="664"/>
      <c r="FQ58" s="664"/>
      <c r="FR58" s="664"/>
      <c r="FS58" s="664"/>
      <c r="FT58" s="664"/>
      <c r="FU58" s="664"/>
      <c r="FV58" s="664"/>
      <c r="FW58" s="664"/>
      <c r="FX58" s="664"/>
      <c r="FY58" s="664"/>
      <c r="FZ58" s="664"/>
      <c r="GA58" s="664"/>
      <c r="GB58" s="664"/>
      <c r="GC58" s="664"/>
      <c r="GD58" s="664"/>
      <c r="GE58" s="664"/>
      <c r="GF58" s="664"/>
      <c r="GG58" s="664"/>
      <c r="GH58" s="664"/>
      <c r="GI58" s="664"/>
      <c r="GJ58" s="664"/>
      <c r="GK58" s="664"/>
      <c r="GL58" s="664"/>
      <c r="GM58" s="664"/>
      <c r="GN58" s="664"/>
      <c r="GO58" s="664"/>
      <c r="GP58" s="664"/>
      <c r="GQ58" s="664"/>
      <c r="GR58" s="664"/>
      <c r="GS58" s="664"/>
      <c r="GT58" s="664"/>
      <c r="GU58" s="664"/>
      <c r="GV58" s="664"/>
      <c r="GW58" s="664"/>
      <c r="GX58" s="664"/>
      <c r="GY58" s="664"/>
      <c r="GZ58" s="664"/>
      <c r="HA58" s="664"/>
      <c r="HB58" s="664"/>
      <c r="HC58" s="664"/>
      <c r="HD58" s="664"/>
      <c r="HE58" s="664"/>
      <c r="HF58" s="664"/>
      <c r="HG58" s="664"/>
      <c r="HH58" s="664"/>
      <c r="HI58" s="664"/>
      <c r="HJ58" s="664"/>
      <c r="HK58" s="664"/>
      <c r="HL58" s="664"/>
      <c r="HM58" s="664"/>
      <c r="HN58" s="664"/>
      <c r="HO58" s="664"/>
      <c r="HP58" s="664"/>
      <c r="HQ58" s="664"/>
      <c r="HR58" s="664"/>
      <c r="HS58" s="664"/>
      <c r="HT58" s="664"/>
      <c r="HU58" s="664"/>
      <c r="HV58" s="664"/>
      <c r="HW58" s="664"/>
      <c r="HX58" s="664"/>
      <c r="HY58" s="664"/>
      <c r="HZ58" s="664"/>
      <c r="IA58" s="664"/>
      <c r="IB58" s="664"/>
      <c r="IC58" s="664"/>
      <c r="ID58" s="664"/>
      <c r="IE58" s="664"/>
    </row>
    <row r="59" spans="1:242" s="665" customFormat="1" outlineLevel="1" x14ac:dyDescent="0.25">
      <c r="A59" s="847" t="s">
        <v>6</v>
      </c>
      <c r="B59" s="644"/>
      <c r="C59" s="627"/>
      <c r="D59" s="628"/>
      <c r="E59" s="644"/>
      <c r="F59" s="707"/>
      <c r="G59" s="597"/>
      <c r="H59" s="587"/>
      <c r="I59" s="672"/>
      <c r="J59" s="630"/>
      <c r="K59" s="644"/>
      <c r="L59" s="644"/>
      <c r="M59" s="644"/>
      <c r="N59" s="644"/>
      <c r="O59" s="598"/>
      <c r="P59" s="590"/>
      <c r="Q59" s="632">
        <f t="shared" si="3"/>
        <v>0</v>
      </c>
      <c r="R59" s="608"/>
      <c r="S59" s="608"/>
      <c r="T59" s="608"/>
      <c r="U59" s="608"/>
      <c r="V59" s="635"/>
      <c r="W59" s="590"/>
      <c r="X59" s="653"/>
      <c r="Y59" s="590"/>
      <c r="Z59" s="664"/>
      <c r="AA59" s="664"/>
      <c r="AB59" s="664"/>
      <c r="AC59" s="664"/>
      <c r="AD59" s="664"/>
      <c r="AE59" s="664"/>
      <c r="AF59" s="664"/>
      <c r="AG59" s="664"/>
      <c r="AH59" s="664"/>
      <c r="AI59" s="664"/>
      <c r="AJ59" s="664"/>
      <c r="AK59" s="664"/>
      <c r="AL59" s="664"/>
      <c r="AM59" s="664"/>
      <c r="AN59" s="664"/>
      <c r="AO59" s="664"/>
      <c r="AP59" s="664"/>
      <c r="AQ59" s="664"/>
      <c r="AR59" s="664"/>
      <c r="AS59" s="664"/>
      <c r="AT59" s="664"/>
      <c r="AU59" s="664"/>
      <c r="AV59" s="664"/>
      <c r="AW59" s="664"/>
      <c r="AX59" s="664"/>
      <c r="AY59" s="664"/>
      <c r="AZ59" s="664"/>
      <c r="BA59" s="664"/>
      <c r="BB59" s="664"/>
      <c r="BC59" s="664"/>
      <c r="BD59" s="664"/>
      <c r="BE59" s="664"/>
      <c r="BF59" s="664"/>
      <c r="BG59" s="664"/>
      <c r="BH59" s="664"/>
      <c r="BI59" s="664"/>
      <c r="BJ59" s="664"/>
      <c r="BK59" s="664"/>
      <c r="BL59" s="664"/>
      <c r="BM59" s="664"/>
      <c r="BN59" s="664"/>
      <c r="BO59" s="664"/>
      <c r="BP59" s="664"/>
      <c r="BQ59" s="664"/>
      <c r="BR59" s="664"/>
      <c r="BS59" s="664"/>
      <c r="BT59" s="664"/>
      <c r="BU59" s="664"/>
      <c r="BV59" s="664"/>
      <c r="BW59" s="664"/>
      <c r="BX59" s="664"/>
      <c r="BY59" s="664"/>
      <c r="BZ59" s="664"/>
      <c r="CA59" s="664"/>
      <c r="CB59" s="664"/>
      <c r="CC59" s="664"/>
      <c r="CD59" s="664"/>
      <c r="CE59" s="664"/>
      <c r="CF59" s="664"/>
      <c r="CG59" s="664"/>
      <c r="CH59" s="664"/>
      <c r="CI59" s="664"/>
      <c r="CJ59" s="664"/>
      <c r="CK59" s="664"/>
      <c r="CL59" s="664"/>
      <c r="CM59" s="664"/>
      <c r="CN59" s="664"/>
      <c r="CO59" s="664"/>
      <c r="CP59" s="664"/>
      <c r="CQ59" s="664"/>
      <c r="CR59" s="664"/>
      <c r="CS59" s="664"/>
      <c r="CT59" s="664"/>
      <c r="CU59" s="664"/>
      <c r="CV59" s="664"/>
      <c r="CW59" s="664"/>
      <c r="CX59" s="664"/>
      <c r="CY59" s="664"/>
      <c r="CZ59" s="664"/>
      <c r="DA59" s="664"/>
      <c r="DB59" s="664"/>
      <c r="DC59" s="664"/>
      <c r="DD59" s="664"/>
      <c r="DE59" s="664"/>
      <c r="DF59" s="664"/>
      <c r="DG59" s="664"/>
      <c r="DH59" s="664"/>
      <c r="DI59" s="664"/>
      <c r="DJ59" s="664"/>
      <c r="DK59" s="664"/>
      <c r="DL59" s="664"/>
      <c r="DM59" s="664"/>
      <c r="DN59" s="664"/>
      <c r="DO59" s="664"/>
      <c r="DP59" s="664"/>
      <c r="DQ59" s="664"/>
      <c r="DR59" s="664"/>
      <c r="DS59" s="664"/>
      <c r="DT59" s="664"/>
      <c r="DU59" s="664"/>
      <c r="DV59" s="664"/>
      <c r="DW59" s="664"/>
      <c r="DX59" s="664"/>
      <c r="DY59" s="664"/>
      <c r="DZ59" s="664"/>
      <c r="EA59" s="664"/>
      <c r="EB59" s="664"/>
      <c r="EC59" s="664"/>
      <c r="ED59" s="664"/>
      <c r="EE59" s="664"/>
      <c r="EF59" s="664"/>
      <c r="EG59" s="664"/>
      <c r="EH59" s="664"/>
      <c r="EI59" s="664"/>
      <c r="EJ59" s="664"/>
      <c r="EK59" s="664"/>
      <c r="EL59" s="664"/>
      <c r="EM59" s="664"/>
      <c r="EN59" s="664"/>
      <c r="EO59" s="664"/>
      <c r="EP59" s="664"/>
      <c r="EQ59" s="664"/>
      <c r="ER59" s="664"/>
      <c r="ES59" s="664"/>
      <c r="ET59" s="664"/>
      <c r="EU59" s="664"/>
      <c r="EV59" s="664"/>
      <c r="EW59" s="664"/>
      <c r="EX59" s="664"/>
      <c r="EY59" s="664"/>
      <c r="EZ59" s="664"/>
      <c r="FA59" s="664"/>
      <c r="FB59" s="664"/>
      <c r="FC59" s="664"/>
      <c r="FD59" s="664"/>
      <c r="FE59" s="664"/>
      <c r="FF59" s="664"/>
      <c r="FG59" s="664"/>
      <c r="FH59" s="664"/>
      <c r="FI59" s="664"/>
      <c r="FJ59" s="664"/>
      <c r="FK59" s="664"/>
      <c r="FL59" s="664"/>
      <c r="FM59" s="664"/>
      <c r="FN59" s="664"/>
      <c r="FO59" s="664"/>
      <c r="FP59" s="664"/>
      <c r="FQ59" s="664"/>
      <c r="FR59" s="664"/>
      <c r="FS59" s="664"/>
      <c r="FT59" s="664"/>
      <c r="FU59" s="664"/>
      <c r="FV59" s="664"/>
      <c r="FW59" s="664"/>
      <c r="FX59" s="664"/>
      <c r="FY59" s="664"/>
      <c r="FZ59" s="664"/>
      <c r="GA59" s="664"/>
      <c r="GB59" s="664"/>
      <c r="GC59" s="664"/>
      <c r="GD59" s="664"/>
      <c r="GE59" s="664"/>
      <c r="GF59" s="664"/>
      <c r="GG59" s="664"/>
      <c r="GH59" s="664"/>
      <c r="GI59" s="664"/>
      <c r="GJ59" s="664"/>
      <c r="GK59" s="664"/>
      <c r="GL59" s="664"/>
      <c r="GM59" s="664"/>
      <c r="GN59" s="664"/>
      <c r="GO59" s="664"/>
      <c r="GP59" s="664"/>
      <c r="GQ59" s="664"/>
      <c r="GR59" s="664"/>
      <c r="GS59" s="664"/>
      <c r="GT59" s="664"/>
      <c r="GU59" s="664"/>
      <c r="GV59" s="664"/>
      <c r="GW59" s="664"/>
      <c r="GX59" s="664"/>
      <c r="GY59" s="664"/>
      <c r="GZ59" s="664"/>
      <c r="HA59" s="664"/>
      <c r="HB59" s="664"/>
      <c r="HC59" s="664"/>
      <c r="HD59" s="664"/>
      <c r="HE59" s="664"/>
      <c r="HF59" s="664"/>
      <c r="HG59" s="664"/>
      <c r="HH59" s="664"/>
      <c r="HI59" s="664"/>
      <c r="HJ59" s="664"/>
      <c r="HK59" s="664"/>
      <c r="HL59" s="664"/>
      <c r="HM59" s="664"/>
      <c r="HN59" s="664"/>
      <c r="HO59" s="664"/>
      <c r="HP59" s="664"/>
      <c r="HQ59" s="664"/>
      <c r="HR59" s="664"/>
      <c r="HS59" s="664"/>
      <c r="HT59" s="664"/>
      <c r="HU59" s="664"/>
      <c r="HV59" s="664"/>
      <c r="HW59" s="664"/>
      <c r="HX59" s="664"/>
      <c r="HY59" s="664"/>
      <c r="HZ59" s="664"/>
      <c r="IA59" s="664"/>
      <c r="IB59" s="664"/>
      <c r="IC59" s="664"/>
      <c r="ID59" s="664"/>
      <c r="IE59" s="664"/>
    </row>
    <row r="60" spans="1:242" s="604" customFormat="1" x14ac:dyDescent="0.25">
      <c r="A60" s="848"/>
      <c r="B60" s="587"/>
      <c r="C60" s="638"/>
      <c r="D60" s="639"/>
      <c r="E60" s="640"/>
      <c r="F60" s="925"/>
      <c r="G60" s="597"/>
      <c r="H60" s="587"/>
      <c r="I60" s="586"/>
      <c r="J60" s="587"/>
      <c r="K60" s="587"/>
      <c r="L60" s="587"/>
      <c r="M60" s="587"/>
      <c r="N60" s="587"/>
      <c r="O60" s="598"/>
      <c r="P60" s="590"/>
      <c r="Q60" s="641"/>
      <c r="R60" s="642"/>
      <c r="S60" s="642"/>
      <c r="T60" s="642"/>
      <c r="U60" s="642"/>
      <c r="V60" s="643"/>
      <c r="W60" s="585"/>
      <c r="X60" s="585"/>
      <c r="Y60" s="585"/>
      <c r="Z60" s="576"/>
      <c r="AA60" s="576"/>
      <c r="AB60" s="576"/>
      <c r="AC60" s="576"/>
      <c r="AD60" s="576"/>
      <c r="AE60" s="576"/>
      <c r="AF60" s="576"/>
      <c r="AG60" s="576"/>
      <c r="AH60" s="576"/>
      <c r="AI60" s="576"/>
      <c r="AJ60" s="576"/>
      <c r="AK60" s="576"/>
      <c r="AL60" s="576"/>
      <c r="AM60" s="576"/>
      <c r="AN60" s="576"/>
      <c r="AO60" s="576"/>
      <c r="AP60" s="576"/>
      <c r="AQ60" s="576"/>
      <c r="AR60" s="576"/>
      <c r="AS60" s="576"/>
      <c r="AT60" s="576"/>
      <c r="AU60" s="576"/>
      <c r="AV60" s="576"/>
      <c r="AW60" s="576"/>
      <c r="AX60" s="576"/>
      <c r="AY60" s="576"/>
      <c r="AZ60" s="576"/>
      <c r="BA60" s="576"/>
      <c r="BB60" s="576"/>
      <c r="BC60" s="576"/>
      <c r="BD60" s="576"/>
      <c r="BE60" s="576"/>
      <c r="BF60" s="576"/>
      <c r="BG60" s="576"/>
      <c r="BH60" s="576"/>
      <c r="BI60" s="576"/>
      <c r="BJ60" s="576"/>
      <c r="BK60" s="576"/>
      <c r="BL60" s="576"/>
      <c r="BM60" s="576"/>
      <c r="BN60" s="576"/>
      <c r="BO60" s="576"/>
      <c r="BP60" s="576"/>
      <c r="BQ60" s="576"/>
      <c r="BR60" s="576"/>
      <c r="BS60" s="576"/>
      <c r="BT60" s="576"/>
      <c r="BU60" s="576"/>
      <c r="BV60" s="576"/>
      <c r="BW60" s="576"/>
      <c r="BX60" s="576"/>
      <c r="BY60" s="576"/>
      <c r="BZ60" s="576"/>
      <c r="CA60" s="576"/>
      <c r="CB60" s="576"/>
      <c r="CC60" s="576"/>
      <c r="CD60" s="576"/>
      <c r="CE60" s="576"/>
      <c r="CF60" s="576"/>
      <c r="CG60" s="576"/>
      <c r="CH60" s="576"/>
      <c r="CI60" s="576"/>
      <c r="CJ60" s="576"/>
      <c r="CK60" s="576"/>
      <c r="CL60" s="576"/>
      <c r="CM60" s="576"/>
      <c r="CN60" s="576"/>
      <c r="CO60" s="576"/>
      <c r="CP60" s="576"/>
      <c r="CQ60" s="576"/>
      <c r="CR60" s="576"/>
      <c r="CS60" s="576"/>
      <c r="CT60" s="576"/>
      <c r="CU60" s="576"/>
      <c r="CV60" s="576"/>
      <c r="CW60" s="576"/>
      <c r="CX60" s="576"/>
      <c r="CY60" s="576"/>
      <c r="CZ60" s="576"/>
      <c r="DA60" s="576"/>
      <c r="DB60" s="576"/>
      <c r="DC60" s="576"/>
      <c r="DD60" s="576"/>
      <c r="DE60" s="576"/>
      <c r="DF60" s="576"/>
      <c r="DG60" s="576"/>
      <c r="DH60" s="576"/>
      <c r="DI60" s="576"/>
      <c r="DJ60" s="576"/>
      <c r="DK60" s="576"/>
      <c r="DL60" s="576"/>
      <c r="DM60" s="576"/>
      <c r="DN60" s="576"/>
      <c r="DO60" s="576"/>
      <c r="DP60" s="576"/>
      <c r="DQ60" s="576"/>
      <c r="DR60" s="576"/>
      <c r="DS60" s="576"/>
      <c r="DT60" s="576"/>
      <c r="DU60" s="576"/>
      <c r="DV60" s="576"/>
      <c r="DW60" s="576"/>
      <c r="DX60" s="576"/>
      <c r="DY60" s="576"/>
      <c r="DZ60" s="576"/>
      <c r="EA60" s="576"/>
      <c r="EB60" s="576"/>
      <c r="EC60" s="576"/>
      <c r="ED60" s="576"/>
      <c r="EE60" s="576"/>
      <c r="EF60" s="576"/>
      <c r="EG60" s="576"/>
      <c r="EH60" s="576"/>
      <c r="EI60" s="576"/>
      <c r="EJ60" s="576"/>
      <c r="EK60" s="576"/>
      <c r="EL60" s="576"/>
      <c r="EM60" s="576"/>
      <c r="EN60" s="576"/>
      <c r="EO60" s="576"/>
      <c r="EP60" s="576"/>
      <c r="EQ60" s="576"/>
      <c r="ER60" s="576"/>
      <c r="ES60" s="576"/>
      <c r="ET60" s="576"/>
      <c r="EU60" s="576"/>
      <c r="EV60" s="576"/>
      <c r="EW60" s="576"/>
      <c r="EX60" s="576"/>
      <c r="EY60" s="576"/>
      <c r="EZ60" s="576"/>
      <c r="FA60" s="576"/>
      <c r="FB60" s="576"/>
      <c r="FC60" s="576"/>
      <c r="FD60" s="576"/>
      <c r="FE60" s="576"/>
      <c r="FF60" s="576"/>
      <c r="FG60" s="576"/>
      <c r="FH60" s="576"/>
      <c r="FI60" s="576"/>
      <c r="FJ60" s="576"/>
      <c r="FK60" s="576"/>
      <c r="FL60" s="576"/>
      <c r="FM60" s="576"/>
      <c r="FN60" s="576"/>
      <c r="FO60" s="576"/>
      <c r="FP60" s="576"/>
      <c r="FQ60" s="576"/>
      <c r="FR60" s="576"/>
      <c r="FS60" s="576"/>
      <c r="FT60" s="576"/>
      <c r="FU60" s="576"/>
      <c r="FV60" s="576"/>
      <c r="FW60" s="576"/>
      <c r="FX60" s="576"/>
      <c r="FY60" s="576"/>
      <c r="FZ60" s="576"/>
      <c r="GA60" s="576"/>
      <c r="GB60" s="576"/>
      <c r="GC60" s="576"/>
      <c r="GD60" s="576"/>
      <c r="GE60" s="576"/>
      <c r="GF60" s="576"/>
      <c r="GG60" s="576"/>
      <c r="GH60" s="576"/>
      <c r="GI60" s="576"/>
      <c r="GJ60" s="576"/>
      <c r="GK60" s="576"/>
      <c r="GL60" s="576"/>
      <c r="GM60" s="576"/>
      <c r="GN60" s="576"/>
      <c r="GO60" s="576"/>
      <c r="GP60" s="576"/>
      <c r="GQ60" s="576"/>
      <c r="GR60" s="576"/>
      <c r="GS60" s="576"/>
      <c r="GT60" s="576"/>
      <c r="GU60" s="576"/>
      <c r="GV60" s="576"/>
      <c r="GW60" s="576"/>
      <c r="GX60" s="576"/>
      <c r="GY60" s="576"/>
      <c r="GZ60" s="576"/>
      <c r="HA60" s="576"/>
      <c r="HB60" s="576"/>
      <c r="HC60" s="576"/>
      <c r="HD60" s="576"/>
      <c r="HE60" s="576"/>
      <c r="HF60" s="576"/>
      <c r="HG60" s="576"/>
      <c r="HH60" s="576"/>
      <c r="HI60" s="576"/>
      <c r="HJ60" s="576"/>
      <c r="HK60" s="576"/>
      <c r="HL60" s="576"/>
      <c r="HM60" s="576"/>
      <c r="HN60" s="576"/>
      <c r="HO60" s="576"/>
      <c r="HP60" s="576"/>
      <c r="HQ60" s="576"/>
      <c r="HR60" s="576"/>
      <c r="HS60" s="576"/>
      <c r="HT60" s="576"/>
      <c r="HU60" s="576"/>
      <c r="HV60" s="576"/>
      <c r="HW60" s="576"/>
      <c r="HX60" s="576"/>
      <c r="HY60" s="576"/>
      <c r="HZ60" s="576"/>
      <c r="IA60" s="576"/>
      <c r="IB60" s="576"/>
      <c r="IC60" s="576"/>
      <c r="ID60" s="576"/>
      <c r="IE60" s="576"/>
      <c r="IF60" s="576"/>
      <c r="IG60" s="576"/>
      <c r="IH60" s="576"/>
    </row>
    <row r="61" spans="1:242" s="604" customFormat="1" x14ac:dyDescent="0.25">
      <c r="A61" s="848"/>
      <c r="B61" s="587"/>
      <c r="C61" s="638"/>
      <c r="D61" s="639"/>
      <c r="E61" s="640"/>
      <c r="F61" s="925"/>
      <c r="G61" s="597"/>
      <c r="H61" s="587"/>
      <c r="I61" s="586"/>
      <c r="J61" s="587"/>
      <c r="K61" s="587"/>
      <c r="L61" s="587"/>
      <c r="M61" s="587"/>
      <c r="N61" s="587"/>
      <c r="O61" s="598"/>
      <c r="P61" s="590"/>
      <c r="Q61" s="641"/>
      <c r="R61" s="642"/>
      <c r="S61" s="642"/>
      <c r="T61" s="642"/>
      <c r="U61" s="642"/>
      <c r="V61" s="643"/>
      <c r="W61" s="585"/>
      <c r="X61" s="585"/>
      <c r="Y61" s="585"/>
      <c r="Z61" s="576"/>
      <c r="AA61" s="576"/>
      <c r="AB61" s="576"/>
      <c r="AC61" s="576"/>
      <c r="AD61" s="576"/>
      <c r="AE61" s="576"/>
      <c r="AF61" s="576"/>
      <c r="AG61" s="576"/>
      <c r="AH61" s="576"/>
      <c r="AI61" s="576"/>
      <c r="AJ61" s="576"/>
      <c r="AK61" s="576"/>
      <c r="AL61" s="576"/>
      <c r="AM61" s="576"/>
      <c r="AN61" s="576"/>
      <c r="AO61" s="576"/>
      <c r="AP61" s="576"/>
      <c r="AQ61" s="576"/>
      <c r="AR61" s="576"/>
      <c r="AS61" s="576"/>
      <c r="AT61" s="576"/>
      <c r="AU61" s="576"/>
      <c r="AV61" s="576"/>
      <c r="AW61" s="576"/>
      <c r="AX61" s="576"/>
      <c r="AY61" s="576"/>
      <c r="AZ61" s="576"/>
      <c r="BA61" s="576"/>
      <c r="BB61" s="576"/>
      <c r="BC61" s="576"/>
      <c r="BD61" s="576"/>
      <c r="BE61" s="576"/>
      <c r="BF61" s="576"/>
      <c r="BG61" s="576"/>
      <c r="BH61" s="576"/>
      <c r="BI61" s="576"/>
      <c r="BJ61" s="576"/>
      <c r="BK61" s="576"/>
      <c r="BL61" s="576"/>
      <c r="BM61" s="576"/>
      <c r="BN61" s="576"/>
      <c r="BO61" s="576"/>
      <c r="BP61" s="576"/>
      <c r="BQ61" s="576"/>
      <c r="BR61" s="576"/>
      <c r="BS61" s="576"/>
      <c r="BT61" s="576"/>
      <c r="BU61" s="576"/>
      <c r="BV61" s="576"/>
      <c r="BW61" s="576"/>
      <c r="BX61" s="576"/>
      <c r="BY61" s="576"/>
      <c r="BZ61" s="576"/>
      <c r="CA61" s="576"/>
      <c r="CB61" s="576"/>
      <c r="CC61" s="576"/>
      <c r="CD61" s="576"/>
      <c r="CE61" s="576"/>
      <c r="CF61" s="576"/>
      <c r="CG61" s="576"/>
      <c r="CH61" s="576"/>
      <c r="CI61" s="576"/>
      <c r="CJ61" s="576"/>
      <c r="CK61" s="576"/>
      <c r="CL61" s="576"/>
      <c r="CM61" s="576"/>
      <c r="CN61" s="576"/>
      <c r="CO61" s="576"/>
      <c r="CP61" s="576"/>
      <c r="CQ61" s="576"/>
      <c r="CR61" s="576"/>
      <c r="CS61" s="576"/>
      <c r="CT61" s="576"/>
      <c r="CU61" s="576"/>
      <c r="CV61" s="576"/>
      <c r="CW61" s="576"/>
      <c r="CX61" s="576"/>
      <c r="CY61" s="576"/>
      <c r="CZ61" s="576"/>
      <c r="DA61" s="576"/>
      <c r="DB61" s="576"/>
      <c r="DC61" s="576"/>
      <c r="DD61" s="576"/>
      <c r="DE61" s="576"/>
      <c r="DF61" s="576"/>
      <c r="DG61" s="576"/>
      <c r="DH61" s="576"/>
      <c r="DI61" s="576"/>
      <c r="DJ61" s="576"/>
      <c r="DK61" s="576"/>
      <c r="DL61" s="576"/>
      <c r="DM61" s="576"/>
      <c r="DN61" s="576"/>
      <c r="DO61" s="576"/>
      <c r="DP61" s="576"/>
      <c r="DQ61" s="576"/>
      <c r="DR61" s="576"/>
      <c r="DS61" s="576"/>
      <c r="DT61" s="576"/>
      <c r="DU61" s="576"/>
      <c r="DV61" s="576"/>
      <c r="DW61" s="576"/>
      <c r="DX61" s="576"/>
      <c r="DY61" s="576"/>
      <c r="DZ61" s="576"/>
      <c r="EA61" s="576"/>
      <c r="EB61" s="576"/>
      <c r="EC61" s="576"/>
      <c r="ED61" s="576"/>
      <c r="EE61" s="576"/>
      <c r="EF61" s="576"/>
      <c r="EG61" s="576"/>
      <c r="EH61" s="576"/>
      <c r="EI61" s="576"/>
      <c r="EJ61" s="576"/>
      <c r="EK61" s="576"/>
      <c r="EL61" s="576"/>
      <c r="EM61" s="576"/>
      <c r="EN61" s="576"/>
      <c r="EO61" s="576"/>
      <c r="EP61" s="576"/>
      <c r="EQ61" s="576"/>
      <c r="ER61" s="576"/>
      <c r="ES61" s="576"/>
      <c r="ET61" s="576"/>
      <c r="EU61" s="576"/>
      <c r="EV61" s="576"/>
      <c r="EW61" s="576"/>
      <c r="EX61" s="576"/>
      <c r="EY61" s="576"/>
      <c r="EZ61" s="576"/>
      <c r="FA61" s="576"/>
      <c r="FB61" s="576"/>
      <c r="FC61" s="576"/>
      <c r="FD61" s="576"/>
      <c r="FE61" s="576"/>
      <c r="FF61" s="576"/>
      <c r="FG61" s="576"/>
      <c r="FH61" s="576"/>
      <c r="FI61" s="576"/>
      <c r="FJ61" s="576"/>
      <c r="FK61" s="576"/>
      <c r="FL61" s="576"/>
      <c r="FM61" s="576"/>
      <c r="FN61" s="576"/>
      <c r="FO61" s="576"/>
      <c r="FP61" s="576"/>
      <c r="FQ61" s="576"/>
      <c r="FR61" s="576"/>
      <c r="FS61" s="576"/>
      <c r="FT61" s="576"/>
      <c r="FU61" s="576"/>
      <c r="FV61" s="576"/>
      <c r="FW61" s="576"/>
      <c r="FX61" s="576"/>
      <c r="FY61" s="576"/>
      <c r="FZ61" s="576"/>
      <c r="GA61" s="576"/>
      <c r="GB61" s="576"/>
      <c r="GC61" s="576"/>
      <c r="GD61" s="576"/>
      <c r="GE61" s="576"/>
      <c r="GF61" s="576"/>
      <c r="GG61" s="576"/>
      <c r="GH61" s="576"/>
      <c r="GI61" s="576"/>
      <c r="GJ61" s="576"/>
      <c r="GK61" s="576"/>
      <c r="GL61" s="576"/>
      <c r="GM61" s="576"/>
      <c r="GN61" s="576"/>
      <c r="GO61" s="576"/>
      <c r="GP61" s="576"/>
      <c r="GQ61" s="576"/>
      <c r="GR61" s="576"/>
      <c r="GS61" s="576"/>
      <c r="GT61" s="576"/>
      <c r="GU61" s="576"/>
      <c r="GV61" s="576"/>
      <c r="GW61" s="576"/>
      <c r="GX61" s="576"/>
      <c r="GY61" s="576"/>
      <c r="GZ61" s="576"/>
      <c r="HA61" s="576"/>
      <c r="HB61" s="576"/>
      <c r="HC61" s="576"/>
      <c r="HD61" s="576"/>
      <c r="HE61" s="576"/>
      <c r="HF61" s="576"/>
      <c r="HG61" s="576"/>
      <c r="HH61" s="576"/>
      <c r="HI61" s="576"/>
      <c r="HJ61" s="576"/>
      <c r="HK61" s="576"/>
      <c r="HL61" s="576"/>
      <c r="HM61" s="576"/>
      <c r="HN61" s="576"/>
      <c r="HO61" s="576"/>
      <c r="HP61" s="576"/>
      <c r="HQ61" s="576"/>
      <c r="HR61" s="576"/>
      <c r="HS61" s="576"/>
      <c r="HT61" s="576"/>
      <c r="HU61" s="576"/>
      <c r="HV61" s="576"/>
      <c r="HW61" s="576"/>
      <c r="HX61" s="576"/>
      <c r="HY61" s="576"/>
      <c r="HZ61" s="576"/>
      <c r="IA61" s="576"/>
      <c r="IB61" s="576"/>
      <c r="IC61" s="576"/>
      <c r="ID61" s="576"/>
      <c r="IE61" s="576"/>
      <c r="IF61" s="576"/>
      <c r="IG61" s="576"/>
      <c r="IH61" s="576"/>
    </row>
    <row r="62" spans="1:242" s="604" customFormat="1" hidden="1" outlineLevel="1" x14ac:dyDescent="0.25">
      <c r="A62" s="957"/>
      <c r="B62" s="958"/>
      <c r="C62" s="959" t="s">
        <v>280</v>
      </c>
      <c r="D62" s="960"/>
      <c r="E62" s="961"/>
      <c r="F62" s="962"/>
      <c r="G62" s="963"/>
      <c r="H62" s="964"/>
      <c r="I62" s="965" t="s">
        <v>280</v>
      </c>
      <c r="J62" s="966"/>
      <c r="K62" s="964"/>
      <c r="L62" s="964"/>
      <c r="M62" s="964"/>
      <c r="N62" s="964"/>
      <c r="O62" s="967"/>
      <c r="P62" s="968"/>
      <c r="Q62" s="969" t="s">
        <v>2</v>
      </c>
      <c r="R62" s="970"/>
      <c r="S62" s="970"/>
      <c r="T62" s="970"/>
      <c r="U62" s="970"/>
      <c r="V62" s="1095" t="s">
        <v>301</v>
      </c>
      <c r="W62" s="585"/>
      <c r="X62" s="585"/>
      <c r="Y62" s="585"/>
      <c r="Z62" s="576"/>
      <c r="AA62" s="576"/>
      <c r="AB62" s="576"/>
      <c r="AC62" s="576"/>
      <c r="AD62" s="576"/>
      <c r="AE62" s="576"/>
      <c r="AF62" s="576"/>
      <c r="AG62" s="576"/>
      <c r="AH62" s="576"/>
      <c r="AI62" s="576"/>
      <c r="AJ62" s="576"/>
      <c r="AK62" s="576"/>
      <c r="AL62" s="576"/>
      <c r="AM62" s="576"/>
      <c r="AN62" s="576"/>
      <c r="AO62" s="576"/>
      <c r="AP62" s="576"/>
      <c r="AQ62" s="576"/>
      <c r="AR62" s="576"/>
      <c r="AS62" s="576"/>
      <c r="AT62" s="576"/>
      <c r="AU62" s="576"/>
      <c r="AV62" s="576"/>
      <c r="AW62" s="576"/>
      <c r="AX62" s="576"/>
      <c r="AY62" s="576"/>
      <c r="AZ62" s="576"/>
      <c r="BA62" s="576"/>
      <c r="BB62" s="576"/>
      <c r="BC62" s="576"/>
      <c r="BD62" s="576"/>
      <c r="BE62" s="576"/>
      <c r="BF62" s="576"/>
      <c r="BG62" s="576"/>
      <c r="BH62" s="576"/>
      <c r="BI62" s="576"/>
      <c r="BJ62" s="576"/>
      <c r="BK62" s="576"/>
      <c r="BL62" s="576"/>
      <c r="BM62" s="576"/>
      <c r="BN62" s="576"/>
      <c r="BO62" s="576"/>
      <c r="BP62" s="576"/>
      <c r="BQ62" s="576"/>
      <c r="BR62" s="576"/>
      <c r="BS62" s="576"/>
      <c r="BT62" s="576"/>
      <c r="BU62" s="576"/>
      <c r="BV62" s="576"/>
      <c r="BW62" s="576"/>
      <c r="BX62" s="576"/>
      <c r="BY62" s="576"/>
      <c r="BZ62" s="576"/>
      <c r="CA62" s="576"/>
      <c r="CB62" s="576"/>
      <c r="CC62" s="576"/>
      <c r="CD62" s="576"/>
      <c r="CE62" s="576"/>
      <c r="CF62" s="576"/>
      <c r="CG62" s="576"/>
      <c r="CH62" s="576"/>
      <c r="CI62" s="576"/>
      <c r="CJ62" s="576"/>
      <c r="CK62" s="576"/>
      <c r="CL62" s="576"/>
      <c r="CM62" s="576"/>
      <c r="CN62" s="576"/>
      <c r="CO62" s="576"/>
      <c r="CP62" s="576"/>
      <c r="CQ62" s="576"/>
      <c r="CR62" s="576"/>
      <c r="CS62" s="576"/>
      <c r="CT62" s="576"/>
      <c r="CU62" s="576"/>
      <c r="CV62" s="576"/>
      <c r="CW62" s="576"/>
      <c r="CX62" s="576"/>
      <c r="CY62" s="576"/>
      <c r="CZ62" s="576"/>
      <c r="DA62" s="576"/>
      <c r="DB62" s="576"/>
      <c r="DC62" s="576"/>
      <c r="DD62" s="576"/>
      <c r="DE62" s="576"/>
      <c r="DF62" s="576"/>
      <c r="DG62" s="576"/>
      <c r="DH62" s="576"/>
      <c r="DI62" s="576"/>
      <c r="DJ62" s="576"/>
      <c r="DK62" s="576"/>
      <c r="DL62" s="576"/>
      <c r="DM62" s="576"/>
      <c r="DN62" s="576"/>
      <c r="DO62" s="576"/>
      <c r="DP62" s="576"/>
      <c r="DQ62" s="576"/>
      <c r="DR62" s="576"/>
      <c r="DS62" s="576"/>
      <c r="DT62" s="576"/>
      <c r="DU62" s="576"/>
      <c r="DV62" s="576"/>
      <c r="DW62" s="576"/>
      <c r="DX62" s="576"/>
      <c r="DY62" s="576"/>
      <c r="DZ62" s="576"/>
      <c r="EA62" s="576"/>
      <c r="EB62" s="576"/>
      <c r="EC62" s="576"/>
      <c r="ED62" s="576"/>
      <c r="EE62" s="576"/>
      <c r="EF62" s="576"/>
      <c r="EG62" s="576"/>
      <c r="EH62" s="576"/>
      <c r="EI62" s="576"/>
      <c r="EJ62" s="576"/>
      <c r="EK62" s="576"/>
      <c r="EL62" s="576"/>
      <c r="EM62" s="576"/>
      <c r="EN62" s="576"/>
      <c r="EO62" s="576"/>
      <c r="EP62" s="576"/>
      <c r="EQ62" s="576"/>
      <c r="ER62" s="576"/>
      <c r="ES62" s="576"/>
      <c r="ET62" s="576"/>
      <c r="EU62" s="576"/>
      <c r="EV62" s="576"/>
      <c r="EW62" s="576"/>
      <c r="EX62" s="576"/>
      <c r="EY62" s="576"/>
      <c r="EZ62" s="576"/>
      <c r="FA62" s="576"/>
      <c r="FB62" s="576"/>
      <c r="FC62" s="576"/>
      <c r="FD62" s="576"/>
      <c r="FE62" s="576"/>
      <c r="FF62" s="576"/>
      <c r="FG62" s="576"/>
      <c r="FH62" s="576"/>
      <c r="FI62" s="576"/>
      <c r="FJ62" s="576"/>
      <c r="FK62" s="576"/>
      <c r="FL62" s="576"/>
      <c r="FM62" s="576"/>
      <c r="FN62" s="576"/>
      <c r="FO62" s="576"/>
      <c r="FP62" s="576"/>
      <c r="FQ62" s="576"/>
      <c r="FR62" s="576"/>
      <c r="FS62" s="576"/>
      <c r="FT62" s="576"/>
      <c r="FU62" s="576"/>
      <c r="FV62" s="576"/>
      <c r="FW62" s="576"/>
      <c r="FX62" s="576"/>
      <c r="FY62" s="576"/>
      <c r="FZ62" s="576"/>
      <c r="GA62" s="576"/>
      <c r="GB62" s="576"/>
      <c r="GC62" s="576"/>
      <c r="GD62" s="576"/>
      <c r="GE62" s="576"/>
      <c r="GF62" s="576"/>
      <c r="GG62" s="576"/>
      <c r="GH62" s="576"/>
      <c r="GI62" s="576"/>
      <c r="GJ62" s="576"/>
      <c r="GK62" s="576"/>
      <c r="GL62" s="576"/>
      <c r="GM62" s="576"/>
      <c r="GN62" s="576"/>
      <c r="GO62" s="576"/>
      <c r="GP62" s="576"/>
      <c r="GQ62" s="576"/>
      <c r="GR62" s="576"/>
      <c r="GS62" s="576"/>
      <c r="GT62" s="576"/>
      <c r="GU62" s="576"/>
      <c r="GV62" s="576"/>
      <c r="GW62" s="576"/>
      <c r="GX62" s="576"/>
      <c r="GY62" s="576"/>
      <c r="GZ62" s="576"/>
      <c r="HA62" s="576"/>
      <c r="HB62" s="576"/>
      <c r="HC62" s="576"/>
      <c r="HD62" s="576"/>
      <c r="HE62" s="576"/>
      <c r="HF62" s="576"/>
      <c r="HG62" s="576"/>
      <c r="HH62" s="576"/>
      <c r="HI62" s="576"/>
      <c r="HJ62" s="576"/>
      <c r="HK62" s="576"/>
      <c r="HL62" s="576"/>
      <c r="HM62" s="576"/>
      <c r="HN62" s="576"/>
      <c r="HO62" s="576"/>
      <c r="HP62" s="576"/>
      <c r="HQ62" s="576"/>
      <c r="HR62" s="576"/>
      <c r="HS62" s="576"/>
      <c r="HT62" s="576"/>
      <c r="HU62" s="576"/>
      <c r="HV62" s="576"/>
      <c r="HW62" s="576"/>
      <c r="HX62" s="576"/>
      <c r="HY62" s="576"/>
      <c r="HZ62" s="576"/>
      <c r="IA62" s="576"/>
      <c r="IB62" s="576"/>
      <c r="IC62" s="576"/>
      <c r="ID62" s="576"/>
      <c r="IE62" s="576"/>
      <c r="IF62" s="576"/>
      <c r="IG62" s="576"/>
      <c r="IH62" s="576"/>
    </row>
    <row r="63" spans="1:242" s="604" customFormat="1" hidden="1" outlineLevel="1" x14ac:dyDescent="0.25">
      <c r="A63" s="971" t="s">
        <v>302</v>
      </c>
      <c r="B63" s="958"/>
      <c r="C63" s="972" t="s">
        <v>56</v>
      </c>
      <c r="D63" s="973" t="s">
        <v>57</v>
      </c>
      <c r="E63" s="961"/>
      <c r="F63" s="962"/>
      <c r="G63" s="963"/>
      <c r="H63" s="964"/>
      <c r="I63" s="974" t="s">
        <v>299</v>
      </c>
      <c r="J63" s="975" t="s">
        <v>59</v>
      </c>
      <c r="K63" s="964"/>
      <c r="L63" s="964"/>
      <c r="M63" s="964"/>
      <c r="N63" s="964"/>
      <c r="O63" s="967"/>
      <c r="P63" s="968"/>
      <c r="Q63" s="976" t="s">
        <v>300</v>
      </c>
      <c r="R63" s="970"/>
      <c r="S63" s="970"/>
      <c r="T63" s="970"/>
      <c r="U63" s="970"/>
      <c r="V63" s="1096"/>
      <c r="W63" s="585"/>
      <c r="X63" s="585"/>
      <c r="Y63" s="585"/>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6"/>
      <c r="AY63" s="576"/>
      <c r="AZ63" s="576"/>
      <c r="BA63" s="576"/>
      <c r="BB63" s="576"/>
      <c r="BC63" s="576"/>
      <c r="BD63" s="576"/>
      <c r="BE63" s="576"/>
      <c r="BF63" s="576"/>
      <c r="BG63" s="576"/>
      <c r="BH63" s="576"/>
      <c r="BI63" s="576"/>
      <c r="BJ63" s="576"/>
      <c r="BK63" s="576"/>
      <c r="BL63" s="576"/>
      <c r="BM63" s="576"/>
      <c r="BN63" s="576"/>
      <c r="BO63" s="576"/>
      <c r="BP63" s="576"/>
      <c r="BQ63" s="576"/>
      <c r="BR63" s="576"/>
      <c r="BS63" s="576"/>
      <c r="BT63" s="576"/>
      <c r="BU63" s="576"/>
      <c r="BV63" s="576"/>
      <c r="BW63" s="576"/>
      <c r="BX63" s="576"/>
      <c r="BY63" s="576"/>
      <c r="BZ63" s="576"/>
      <c r="CA63" s="576"/>
      <c r="CB63" s="576"/>
      <c r="CC63" s="576"/>
      <c r="CD63" s="576"/>
      <c r="CE63" s="576"/>
      <c r="CF63" s="576"/>
      <c r="CG63" s="576"/>
      <c r="CH63" s="576"/>
      <c r="CI63" s="576"/>
      <c r="CJ63" s="576"/>
      <c r="CK63" s="576"/>
      <c r="CL63" s="576"/>
      <c r="CM63" s="576"/>
      <c r="CN63" s="576"/>
      <c r="CO63" s="576"/>
      <c r="CP63" s="576"/>
      <c r="CQ63" s="576"/>
      <c r="CR63" s="576"/>
      <c r="CS63" s="576"/>
      <c r="CT63" s="576"/>
      <c r="CU63" s="576"/>
      <c r="CV63" s="576"/>
      <c r="CW63" s="576"/>
      <c r="CX63" s="576"/>
      <c r="CY63" s="576"/>
      <c r="CZ63" s="576"/>
      <c r="DA63" s="576"/>
      <c r="DB63" s="576"/>
      <c r="DC63" s="576"/>
      <c r="DD63" s="576"/>
      <c r="DE63" s="576"/>
      <c r="DF63" s="576"/>
      <c r="DG63" s="576"/>
      <c r="DH63" s="576"/>
      <c r="DI63" s="576"/>
      <c r="DJ63" s="576"/>
      <c r="DK63" s="576"/>
      <c r="DL63" s="576"/>
      <c r="DM63" s="576"/>
      <c r="DN63" s="576"/>
      <c r="DO63" s="576"/>
      <c r="DP63" s="576"/>
      <c r="DQ63" s="576"/>
      <c r="DR63" s="576"/>
      <c r="DS63" s="576"/>
      <c r="DT63" s="576"/>
      <c r="DU63" s="576"/>
      <c r="DV63" s="576"/>
      <c r="DW63" s="576"/>
      <c r="DX63" s="576"/>
      <c r="DY63" s="576"/>
      <c r="DZ63" s="576"/>
      <c r="EA63" s="576"/>
      <c r="EB63" s="576"/>
      <c r="EC63" s="576"/>
      <c r="ED63" s="576"/>
      <c r="EE63" s="576"/>
      <c r="EF63" s="576"/>
      <c r="EG63" s="576"/>
      <c r="EH63" s="576"/>
      <c r="EI63" s="576"/>
      <c r="EJ63" s="576"/>
      <c r="EK63" s="576"/>
      <c r="EL63" s="576"/>
      <c r="EM63" s="576"/>
      <c r="EN63" s="576"/>
      <c r="EO63" s="576"/>
      <c r="EP63" s="576"/>
      <c r="EQ63" s="576"/>
      <c r="ER63" s="576"/>
      <c r="ES63" s="576"/>
      <c r="ET63" s="576"/>
      <c r="EU63" s="576"/>
      <c r="EV63" s="576"/>
      <c r="EW63" s="576"/>
      <c r="EX63" s="576"/>
      <c r="EY63" s="576"/>
      <c r="EZ63" s="576"/>
      <c r="FA63" s="576"/>
      <c r="FB63" s="576"/>
      <c r="FC63" s="576"/>
      <c r="FD63" s="576"/>
      <c r="FE63" s="576"/>
      <c r="FF63" s="576"/>
      <c r="FG63" s="576"/>
      <c r="FH63" s="576"/>
      <c r="FI63" s="576"/>
      <c r="FJ63" s="576"/>
      <c r="FK63" s="576"/>
      <c r="FL63" s="576"/>
      <c r="FM63" s="576"/>
      <c r="FN63" s="576"/>
      <c r="FO63" s="576"/>
      <c r="FP63" s="576"/>
      <c r="FQ63" s="576"/>
      <c r="FR63" s="576"/>
      <c r="FS63" s="576"/>
      <c r="FT63" s="576"/>
      <c r="FU63" s="576"/>
      <c r="FV63" s="576"/>
      <c r="FW63" s="576"/>
      <c r="FX63" s="576"/>
      <c r="FY63" s="576"/>
      <c r="FZ63" s="576"/>
      <c r="GA63" s="576"/>
      <c r="GB63" s="576"/>
      <c r="GC63" s="576"/>
      <c r="GD63" s="576"/>
      <c r="GE63" s="576"/>
      <c r="GF63" s="576"/>
      <c r="GG63" s="576"/>
      <c r="GH63" s="576"/>
      <c r="GI63" s="576"/>
      <c r="GJ63" s="576"/>
      <c r="GK63" s="576"/>
      <c r="GL63" s="576"/>
      <c r="GM63" s="576"/>
      <c r="GN63" s="576"/>
      <c r="GO63" s="576"/>
      <c r="GP63" s="576"/>
      <c r="GQ63" s="576"/>
      <c r="GR63" s="576"/>
      <c r="GS63" s="576"/>
      <c r="GT63" s="576"/>
      <c r="GU63" s="576"/>
      <c r="GV63" s="576"/>
      <c r="GW63" s="576"/>
      <c r="GX63" s="576"/>
      <c r="GY63" s="576"/>
      <c r="GZ63" s="576"/>
      <c r="HA63" s="576"/>
      <c r="HB63" s="576"/>
      <c r="HC63" s="576"/>
      <c r="HD63" s="576"/>
      <c r="HE63" s="576"/>
      <c r="HF63" s="576"/>
      <c r="HG63" s="576"/>
      <c r="HH63" s="576"/>
      <c r="HI63" s="576"/>
      <c r="HJ63" s="576"/>
      <c r="HK63" s="576"/>
      <c r="HL63" s="576"/>
      <c r="HM63" s="576"/>
      <c r="HN63" s="576"/>
      <c r="HO63" s="576"/>
      <c r="HP63" s="576"/>
      <c r="HQ63" s="576"/>
      <c r="HR63" s="576"/>
      <c r="HS63" s="576"/>
      <c r="HT63" s="576"/>
      <c r="HU63" s="576"/>
      <c r="HV63" s="576"/>
      <c r="HW63" s="576"/>
      <c r="HX63" s="576"/>
      <c r="HY63" s="576"/>
      <c r="HZ63" s="576"/>
      <c r="IA63" s="576"/>
      <c r="IB63" s="576"/>
      <c r="IC63" s="576"/>
      <c r="ID63" s="576"/>
      <c r="IE63" s="576"/>
      <c r="IF63" s="576"/>
      <c r="IG63" s="576"/>
      <c r="IH63" s="576"/>
    </row>
    <row r="64" spans="1:242" s="604" customFormat="1" hidden="1" outlineLevel="1" x14ac:dyDescent="0.25">
      <c r="A64" s="977"/>
      <c r="B64" s="958"/>
      <c r="C64" s="972" t="s">
        <v>303</v>
      </c>
      <c r="D64" s="973" t="s">
        <v>76</v>
      </c>
      <c r="E64" s="961"/>
      <c r="F64" s="962"/>
      <c r="G64" s="963"/>
      <c r="H64" s="964"/>
      <c r="I64" s="978" t="s">
        <v>29</v>
      </c>
      <c r="J64" s="979" t="s">
        <v>35</v>
      </c>
      <c r="K64" s="964"/>
      <c r="L64" s="964"/>
      <c r="M64" s="964"/>
      <c r="N64" s="964"/>
      <c r="O64" s="967"/>
      <c r="P64" s="968"/>
      <c r="Q64" s="980" t="s">
        <v>47</v>
      </c>
      <c r="R64" s="970"/>
      <c r="S64" s="970"/>
      <c r="T64" s="970"/>
      <c r="U64" s="970"/>
      <c r="V64" s="981" t="s">
        <v>47</v>
      </c>
      <c r="W64" s="585"/>
      <c r="X64" s="585"/>
      <c r="Y64" s="585"/>
      <c r="Z64" s="576"/>
      <c r="AA64" s="576"/>
      <c r="AB64" s="576"/>
      <c r="AC64" s="576"/>
      <c r="AD64" s="576"/>
      <c r="AE64" s="576"/>
      <c r="AF64" s="576"/>
      <c r="AG64" s="576"/>
      <c r="AH64" s="576"/>
      <c r="AI64" s="576"/>
      <c r="AJ64" s="576"/>
      <c r="AK64" s="576"/>
      <c r="AL64" s="576"/>
      <c r="AM64" s="576"/>
      <c r="AN64" s="576"/>
      <c r="AO64" s="576"/>
      <c r="AP64" s="576"/>
      <c r="AQ64" s="576"/>
      <c r="AR64" s="576"/>
      <c r="AS64" s="576"/>
      <c r="AT64" s="576"/>
      <c r="AU64" s="576"/>
      <c r="AV64" s="576"/>
      <c r="AW64" s="576"/>
      <c r="AX64" s="576"/>
      <c r="AY64" s="576"/>
      <c r="AZ64" s="576"/>
      <c r="BA64" s="576"/>
      <c r="BB64" s="576"/>
      <c r="BC64" s="576"/>
      <c r="BD64" s="576"/>
      <c r="BE64" s="576"/>
      <c r="BF64" s="576"/>
      <c r="BG64" s="576"/>
      <c r="BH64" s="576"/>
      <c r="BI64" s="576"/>
      <c r="BJ64" s="576"/>
      <c r="BK64" s="576"/>
      <c r="BL64" s="576"/>
      <c r="BM64" s="576"/>
      <c r="BN64" s="576"/>
      <c r="BO64" s="576"/>
      <c r="BP64" s="576"/>
      <c r="BQ64" s="576"/>
      <c r="BR64" s="576"/>
      <c r="BS64" s="576"/>
      <c r="BT64" s="576"/>
      <c r="BU64" s="576"/>
      <c r="BV64" s="576"/>
      <c r="BW64" s="576"/>
      <c r="BX64" s="576"/>
      <c r="BY64" s="576"/>
      <c r="BZ64" s="576"/>
      <c r="CA64" s="576"/>
      <c r="CB64" s="576"/>
      <c r="CC64" s="576"/>
      <c r="CD64" s="576"/>
      <c r="CE64" s="576"/>
      <c r="CF64" s="576"/>
      <c r="CG64" s="576"/>
      <c r="CH64" s="576"/>
      <c r="CI64" s="576"/>
      <c r="CJ64" s="576"/>
      <c r="CK64" s="576"/>
      <c r="CL64" s="576"/>
      <c r="CM64" s="576"/>
      <c r="CN64" s="576"/>
      <c r="CO64" s="576"/>
      <c r="CP64" s="576"/>
      <c r="CQ64" s="576"/>
      <c r="CR64" s="576"/>
      <c r="CS64" s="576"/>
      <c r="CT64" s="576"/>
      <c r="CU64" s="576"/>
      <c r="CV64" s="576"/>
      <c r="CW64" s="576"/>
      <c r="CX64" s="576"/>
      <c r="CY64" s="576"/>
      <c r="CZ64" s="576"/>
      <c r="DA64" s="576"/>
      <c r="DB64" s="576"/>
      <c r="DC64" s="576"/>
      <c r="DD64" s="576"/>
      <c r="DE64" s="576"/>
      <c r="DF64" s="576"/>
      <c r="DG64" s="576"/>
      <c r="DH64" s="576"/>
      <c r="DI64" s="576"/>
      <c r="DJ64" s="576"/>
      <c r="DK64" s="576"/>
      <c r="DL64" s="576"/>
      <c r="DM64" s="576"/>
      <c r="DN64" s="576"/>
      <c r="DO64" s="576"/>
      <c r="DP64" s="576"/>
      <c r="DQ64" s="576"/>
      <c r="DR64" s="576"/>
      <c r="DS64" s="576"/>
      <c r="DT64" s="576"/>
      <c r="DU64" s="576"/>
      <c r="DV64" s="576"/>
      <c r="DW64" s="576"/>
      <c r="DX64" s="576"/>
      <c r="DY64" s="576"/>
      <c r="DZ64" s="576"/>
      <c r="EA64" s="576"/>
      <c r="EB64" s="576"/>
      <c r="EC64" s="576"/>
      <c r="ED64" s="576"/>
      <c r="EE64" s="576"/>
      <c r="EF64" s="576"/>
      <c r="EG64" s="576"/>
      <c r="EH64" s="576"/>
      <c r="EI64" s="576"/>
      <c r="EJ64" s="576"/>
      <c r="EK64" s="576"/>
      <c r="EL64" s="576"/>
      <c r="EM64" s="576"/>
      <c r="EN64" s="576"/>
      <c r="EO64" s="576"/>
      <c r="EP64" s="576"/>
      <c r="EQ64" s="576"/>
      <c r="ER64" s="576"/>
      <c r="ES64" s="576"/>
      <c r="ET64" s="576"/>
      <c r="EU64" s="576"/>
      <c r="EV64" s="576"/>
      <c r="EW64" s="576"/>
      <c r="EX64" s="576"/>
      <c r="EY64" s="576"/>
      <c r="EZ64" s="576"/>
      <c r="FA64" s="576"/>
      <c r="FB64" s="576"/>
      <c r="FC64" s="576"/>
      <c r="FD64" s="576"/>
      <c r="FE64" s="576"/>
      <c r="FF64" s="576"/>
      <c r="FG64" s="576"/>
      <c r="FH64" s="576"/>
      <c r="FI64" s="576"/>
      <c r="FJ64" s="576"/>
      <c r="FK64" s="576"/>
      <c r="FL64" s="576"/>
      <c r="FM64" s="576"/>
      <c r="FN64" s="576"/>
      <c r="FO64" s="576"/>
      <c r="FP64" s="576"/>
      <c r="FQ64" s="576"/>
      <c r="FR64" s="576"/>
      <c r="FS64" s="576"/>
      <c r="FT64" s="576"/>
      <c r="FU64" s="576"/>
      <c r="FV64" s="576"/>
      <c r="FW64" s="576"/>
      <c r="FX64" s="576"/>
      <c r="FY64" s="576"/>
      <c r="FZ64" s="576"/>
      <c r="GA64" s="576"/>
      <c r="GB64" s="576"/>
      <c r="GC64" s="576"/>
      <c r="GD64" s="576"/>
      <c r="GE64" s="576"/>
      <c r="GF64" s="576"/>
      <c r="GG64" s="576"/>
      <c r="GH64" s="576"/>
      <c r="GI64" s="576"/>
      <c r="GJ64" s="576"/>
      <c r="GK64" s="576"/>
      <c r="GL64" s="576"/>
      <c r="GM64" s="576"/>
      <c r="GN64" s="576"/>
      <c r="GO64" s="576"/>
      <c r="GP64" s="576"/>
      <c r="GQ64" s="576"/>
      <c r="GR64" s="576"/>
      <c r="GS64" s="576"/>
      <c r="GT64" s="576"/>
      <c r="GU64" s="576"/>
      <c r="GV64" s="576"/>
      <c r="GW64" s="576"/>
      <c r="GX64" s="576"/>
      <c r="GY64" s="576"/>
      <c r="GZ64" s="576"/>
      <c r="HA64" s="576"/>
      <c r="HB64" s="576"/>
      <c r="HC64" s="576"/>
      <c r="HD64" s="576"/>
      <c r="HE64" s="576"/>
      <c r="HF64" s="576"/>
      <c r="HG64" s="576"/>
      <c r="HH64" s="576"/>
      <c r="HI64" s="576"/>
      <c r="HJ64" s="576"/>
      <c r="HK64" s="576"/>
      <c r="HL64" s="576"/>
      <c r="HM64" s="576"/>
      <c r="HN64" s="576"/>
      <c r="HO64" s="576"/>
      <c r="HP64" s="576"/>
      <c r="HQ64" s="576"/>
      <c r="HR64" s="576"/>
      <c r="HS64" s="576"/>
      <c r="HT64" s="576"/>
      <c r="HU64" s="576"/>
      <c r="HV64" s="576"/>
      <c r="HW64" s="576"/>
      <c r="HX64" s="576"/>
      <c r="HY64" s="576"/>
      <c r="HZ64" s="576"/>
      <c r="IA64" s="576"/>
      <c r="IB64" s="576"/>
      <c r="IC64" s="576"/>
      <c r="ID64" s="576"/>
      <c r="IE64" s="576"/>
      <c r="IF64" s="576"/>
      <c r="IG64" s="576"/>
      <c r="IH64" s="576"/>
    </row>
    <row r="65" spans="1:242" s="604" customFormat="1" hidden="1" outlineLevel="1" x14ac:dyDescent="0.25">
      <c r="A65" s="982" t="s">
        <v>3</v>
      </c>
      <c r="B65" s="958"/>
      <c r="C65" s="983"/>
      <c r="D65" s="984"/>
      <c r="E65" s="961"/>
      <c r="F65" s="962"/>
      <c r="G65" s="963"/>
      <c r="H65" s="964"/>
      <c r="I65" s="985"/>
      <c r="J65" s="986"/>
      <c r="K65" s="964"/>
      <c r="L65" s="964"/>
      <c r="M65" s="964"/>
      <c r="N65" s="964"/>
      <c r="O65" s="967"/>
      <c r="P65" s="968"/>
      <c r="Q65" s="987">
        <f>IF(D65="-",0,(C65*I65*365)+(D65*J65/100))</f>
        <v>0</v>
      </c>
      <c r="R65" s="970"/>
      <c r="S65" s="970"/>
      <c r="T65" s="970"/>
      <c r="U65" s="970"/>
      <c r="V65" s="988">
        <f>SUM(Q65:Q69)</f>
        <v>0</v>
      </c>
      <c r="W65" s="585"/>
      <c r="X65" s="585"/>
      <c r="Y65" s="585"/>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576"/>
      <c r="AY65" s="576"/>
      <c r="AZ65" s="576"/>
      <c r="BA65" s="576"/>
      <c r="BB65" s="576"/>
      <c r="BC65" s="576"/>
      <c r="BD65" s="576"/>
      <c r="BE65" s="576"/>
      <c r="BF65" s="576"/>
      <c r="BG65" s="576"/>
      <c r="BH65" s="576"/>
      <c r="BI65" s="576"/>
      <c r="BJ65" s="576"/>
      <c r="BK65" s="576"/>
      <c r="BL65" s="576"/>
      <c r="BM65" s="576"/>
      <c r="BN65" s="576"/>
      <c r="BO65" s="576"/>
      <c r="BP65" s="576"/>
      <c r="BQ65" s="576"/>
      <c r="BR65" s="576"/>
      <c r="BS65" s="576"/>
      <c r="BT65" s="576"/>
      <c r="BU65" s="576"/>
      <c r="BV65" s="576"/>
      <c r="BW65" s="576"/>
      <c r="BX65" s="576"/>
      <c r="BY65" s="576"/>
      <c r="BZ65" s="576"/>
      <c r="CA65" s="576"/>
      <c r="CB65" s="576"/>
      <c r="CC65" s="576"/>
      <c r="CD65" s="576"/>
      <c r="CE65" s="576"/>
      <c r="CF65" s="576"/>
      <c r="CG65" s="576"/>
      <c r="CH65" s="576"/>
      <c r="CI65" s="576"/>
      <c r="CJ65" s="576"/>
      <c r="CK65" s="576"/>
      <c r="CL65" s="576"/>
      <c r="CM65" s="576"/>
      <c r="CN65" s="576"/>
      <c r="CO65" s="576"/>
      <c r="CP65" s="576"/>
      <c r="CQ65" s="576"/>
      <c r="CR65" s="576"/>
      <c r="CS65" s="576"/>
      <c r="CT65" s="576"/>
      <c r="CU65" s="576"/>
      <c r="CV65" s="576"/>
      <c r="CW65" s="576"/>
      <c r="CX65" s="576"/>
      <c r="CY65" s="576"/>
      <c r="CZ65" s="576"/>
      <c r="DA65" s="576"/>
      <c r="DB65" s="576"/>
      <c r="DC65" s="576"/>
      <c r="DD65" s="576"/>
      <c r="DE65" s="576"/>
      <c r="DF65" s="576"/>
      <c r="DG65" s="576"/>
      <c r="DH65" s="576"/>
      <c r="DI65" s="576"/>
      <c r="DJ65" s="576"/>
      <c r="DK65" s="576"/>
      <c r="DL65" s="576"/>
      <c r="DM65" s="576"/>
      <c r="DN65" s="576"/>
      <c r="DO65" s="576"/>
      <c r="DP65" s="576"/>
      <c r="DQ65" s="576"/>
      <c r="DR65" s="576"/>
      <c r="DS65" s="576"/>
      <c r="DT65" s="576"/>
      <c r="DU65" s="576"/>
      <c r="DV65" s="576"/>
      <c r="DW65" s="576"/>
      <c r="DX65" s="576"/>
      <c r="DY65" s="576"/>
      <c r="DZ65" s="576"/>
      <c r="EA65" s="576"/>
      <c r="EB65" s="576"/>
      <c r="EC65" s="576"/>
      <c r="ED65" s="576"/>
      <c r="EE65" s="576"/>
      <c r="EF65" s="576"/>
      <c r="EG65" s="576"/>
      <c r="EH65" s="576"/>
      <c r="EI65" s="576"/>
      <c r="EJ65" s="576"/>
      <c r="EK65" s="576"/>
      <c r="EL65" s="576"/>
      <c r="EM65" s="576"/>
      <c r="EN65" s="576"/>
      <c r="EO65" s="576"/>
      <c r="EP65" s="576"/>
      <c r="EQ65" s="576"/>
      <c r="ER65" s="576"/>
      <c r="ES65" s="576"/>
      <c r="ET65" s="576"/>
      <c r="EU65" s="576"/>
      <c r="EV65" s="576"/>
      <c r="EW65" s="576"/>
      <c r="EX65" s="576"/>
      <c r="EY65" s="576"/>
      <c r="EZ65" s="576"/>
      <c r="FA65" s="576"/>
      <c r="FB65" s="576"/>
      <c r="FC65" s="576"/>
      <c r="FD65" s="576"/>
      <c r="FE65" s="576"/>
      <c r="FF65" s="576"/>
      <c r="FG65" s="576"/>
      <c r="FH65" s="576"/>
      <c r="FI65" s="576"/>
      <c r="FJ65" s="576"/>
      <c r="FK65" s="576"/>
      <c r="FL65" s="576"/>
      <c r="FM65" s="576"/>
      <c r="FN65" s="576"/>
      <c r="FO65" s="576"/>
      <c r="FP65" s="576"/>
      <c r="FQ65" s="576"/>
      <c r="FR65" s="576"/>
      <c r="FS65" s="576"/>
      <c r="FT65" s="576"/>
      <c r="FU65" s="576"/>
      <c r="FV65" s="576"/>
      <c r="FW65" s="576"/>
      <c r="FX65" s="576"/>
      <c r="FY65" s="576"/>
      <c r="FZ65" s="576"/>
      <c r="GA65" s="576"/>
      <c r="GB65" s="576"/>
      <c r="GC65" s="576"/>
      <c r="GD65" s="576"/>
      <c r="GE65" s="576"/>
      <c r="GF65" s="576"/>
      <c r="GG65" s="576"/>
      <c r="GH65" s="576"/>
      <c r="GI65" s="576"/>
      <c r="GJ65" s="576"/>
      <c r="GK65" s="576"/>
      <c r="GL65" s="576"/>
      <c r="GM65" s="576"/>
      <c r="GN65" s="576"/>
      <c r="GO65" s="576"/>
      <c r="GP65" s="576"/>
      <c r="GQ65" s="576"/>
      <c r="GR65" s="576"/>
      <c r="GS65" s="576"/>
      <c r="GT65" s="576"/>
      <c r="GU65" s="576"/>
      <c r="GV65" s="576"/>
      <c r="GW65" s="576"/>
      <c r="GX65" s="576"/>
      <c r="GY65" s="576"/>
      <c r="GZ65" s="576"/>
      <c r="HA65" s="576"/>
      <c r="HB65" s="576"/>
      <c r="HC65" s="576"/>
      <c r="HD65" s="576"/>
      <c r="HE65" s="576"/>
      <c r="HF65" s="576"/>
      <c r="HG65" s="576"/>
      <c r="HH65" s="576"/>
      <c r="HI65" s="576"/>
      <c r="HJ65" s="576"/>
      <c r="HK65" s="576"/>
      <c r="HL65" s="576"/>
      <c r="HM65" s="576"/>
      <c r="HN65" s="576"/>
      <c r="HO65" s="576"/>
      <c r="HP65" s="576"/>
      <c r="HQ65" s="576"/>
      <c r="HR65" s="576"/>
      <c r="HS65" s="576"/>
      <c r="HT65" s="576"/>
      <c r="HU65" s="576"/>
      <c r="HV65" s="576"/>
      <c r="HW65" s="576"/>
      <c r="HX65" s="576"/>
      <c r="HY65" s="576"/>
      <c r="HZ65" s="576"/>
      <c r="IA65" s="576"/>
      <c r="IB65" s="576"/>
      <c r="IC65" s="576"/>
      <c r="ID65" s="576"/>
      <c r="IE65" s="576"/>
      <c r="IF65" s="576"/>
      <c r="IG65" s="576"/>
      <c r="IH65" s="576"/>
    </row>
    <row r="66" spans="1:242" s="604" customFormat="1" hidden="1" outlineLevel="1" x14ac:dyDescent="0.25">
      <c r="A66" s="982" t="s">
        <v>61</v>
      </c>
      <c r="B66" s="964"/>
      <c r="C66" s="983"/>
      <c r="D66" s="984"/>
      <c r="E66" s="961"/>
      <c r="F66" s="962"/>
      <c r="G66" s="963"/>
      <c r="H66" s="964"/>
      <c r="I66" s="985"/>
      <c r="J66" s="986"/>
      <c r="K66" s="964"/>
      <c r="L66" s="964"/>
      <c r="M66" s="964"/>
      <c r="N66" s="964"/>
      <c r="O66" s="967"/>
      <c r="P66" s="968"/>
      <c r="Q66" s="987">
        <f t="shared" ref="Q66:Q68" si="4">IF(D66="-",0,(C66*I66*365)+(D66*J66/100))</f>
        <v>0</v>
      </c>
      <c r="R66" s="970"/>
      <c r="S66" s="970"/>
      <c r="T66" s="970"/>
      <c r="U66" s="970"/>
      <c r="V66" s="989"/>
      <c r="W66" s="585"/>
      <c r="X66" s="585"/>
      <c r="Y66" s="585"/>
      <c r="Z66" s="576"/>
      <c r="AA66" s="576"/>
      <c r="AB66" s="576"/>
      <c r="AC66" s="576"/>
      <c r="AD66" s="576"/>
      <c r="AE66" s="576"/>
      <c r="AF66" s="576"/>
      <c r="AG66" s="576"/>
      <c r="AH66" s="576"/>
      <c r="AI66" s="576"/>
      <c r="AJ66" s="576"/>
      <c r="AK66" s="576"/>
      <c r="AL66" s="576"/>
      <c r="AM66" s="576"/>
      <c r="AN66" s="576"/>
      <c r="AO66" s="576"/>
      <c r="AP66" s="576"/>
      <c r="AQ66" s="576"/>
      <c r="AR66" s="576"/>
      <c r="AS66" s="576"/>
      <c r="AT66" s="576"/>
      <c r="AU66" s="576"/>
      <c r="AV66" s="576"/>
      <c r="AW66" s="576"/>
      <c r="AX66" s="576"/>
      <c r="AY66" s="576"/>
      <c r="AZ66" s="576"/>
      <c r="BA66" s="576"/>
      <c r="BB66" s="576"/>
      <c r="BC66" s="576"/>
      <c r="BD66" s="576"/>
      <c r="BE66" s="576"/>
      <c r="BF66" s="576"/>
      <c r="BG66" s="576"/>
      <c r="BH66" s="576"/>
      <c r="BI66" s="576"/>
      <c r="BJ66" s="576"/>
      <c r="BK66" s="576"/>
      <c r="BL66" s="576"/>
      <c r="BM66" s="576"/>
      <c r="BN66" s="576"/>
      <c r="BO66" s="576"/>
      <c r="BP66" s="576"/>
      <c r="BQ66" s="576"/>
      <c r="BR66" s="576"/>
      <c r="BS66" s="576"/>
      <c r="BT66" s="576"/>
      <c r="BU66" s="576"/>
      <c r="BV66" s="576"/>
      <c r="BW66" s="576"/>
      <c r="BX66" s="576"/>
      <c r="BY66" s="576"/>
      <c r="BZ66" s="576"/>
      <c r="CA66" s="576"/>
      <c r="CB66" s="576"/>
      <c r="CC66" s="576"/>
      <c r="CD66" s="576"/>
      <c r="CE66" s="576"/>
      <c r="CF66" s="576"/>
      <c r="CG66" s="576"/>
      <c r="CH66" s="576"/>
      <c r="CI66" s="576"/>
      <c r="CJ66" s="576"/>
      <c r="CK66" s="576"/>
      <c r="CL66" s="576"/>
      <c r="CM66" s="576"/>
      <c r="CN66" s="576"/>
      <c r="CO66" s="576"/>
      <c r="CP66" s="576"/>
      <c r="CQ66" s="576"/>
      <c r="CR66" s="576"/>
      <c r="CS66" s="576"/>
      <c r="CT66" s="576"/>
      <c r="CU66" s="576"/>
      <c r="CV66" s="576"/>
      <c r="CW66" s="576"/>
      <c r="CX66" s="576"/>
      <c r="CY66" s="576"/>
      <c r="CZ66" s="576"/>
      <c r="DA66" s="576"/>
      <c r="DB66" s="576"/>
      <c r="DC66" s="576"/>
      <c r="DD66" s="576"/>
      <c r="DE66" s="576"/>
      <c r="DF66" s="576"/>
      <c r="DG66" s="576"/>
      <c r="DH66" s="576"/>
      <c r="DI66" s="576"/>
      <c r="DJ66" s="576"/>
      <c r="DK66" s="576"/>
      <c r="DL66" s="576"/>
      <c r="DM66" s="576"/>
      <c r="DN66" s="576"/>
      <c r="DO66" s="576"/>
      <c r="DP66" s="576"/>
      <c r="DQ66" s="576"/>
      <c r="DR66" s="576"/>
      <c r="DS66" s="576"/>
      <c r="DT66" s="576"/>
      <c r="DU66" s="576"/>
      <c r="DV66" s="576"/>
      <c r="DW66" s="576"/>
      <c r="DX66" s="576"/>
      <c r="DY66" s="576"/>
      <c r="DZ66" s="576"/>
      <c r="EA66" s="576"/>
      <c r="EB66" s="576"/>
      <c r="EC66" s="576"/>
      <c r="ED66" s="576"/>
      <c r="EE66" s="576"/>
      <c r="EF66" s="576"/>
      <c r="EG66" s="576"/>
      <c r="EH66" s="576"/>
      <c r="EI66" s="576"/>
      <c r="EJ66" s="576"/>
      <c r="EK66" s="576"/>
      <c r="EL66" s="576"/>
      <c r="EM66" s="576"/>
      <c r="EN66" s="576"/>
      <c r="EO66" s="576"/>
      <c r="EP66" s="576"/>
      <c r="EQ66" s="576"/>
      <c r="ER66" s="576"/>
      <c r="ES66" s="576"/>
      <c r="ET66" s="576"/>
      <c r="EU66" s="576"/>
      <c r="EV66" s="576"/>
      <c r="EW66" s="576"/>
      <c r="EX66" s="576"/>
      <c r="EY66" s="576"/>
      <c r="EZ66" s="576"/>
      <c r="FA66" s="576"/>
      <c r="FB66" s="576"/>
      <c r="FC66" s="576"/>
      <c r="FD66" s="576"/>
      <c r="FE66" s="576"/>
      <c r="FF66" s="576"/>
      <c r="FG66" s="576"/>
      <c r="FH66" s="576"/>
      <c r="FI66" s="576"/>
      <c r="FJ66" s="576"/>
      <c r="FK66" s="576"/>
      <c r="FL66" s="576"/>
      <c r="FM66" s="576"/>
      <c r="FN66" s="576"/>
      <c r="FO66" s="576"/>
      <c r="FP66" s="576"/>
      <c r="FQ66" s="576"/>
      <c r="FR66" s="576"/>
      <c r="FS66" s="576"/>
      <c r="FT66" s="576"/>
      <c r="FU66" s="576"/>
      <c r="FV66" s="576"/>
      <c r="FW66" s="576"/>
      <c r="FX66" s="576"/>
      <c r="FY66" s="576"/>
      <c r="FZ66" s="576"/>
      <c r="GA66" s="576"/>
      <c r="GB66" s="576"/>
      <c r="GC66" s="576"/>
      <c r="GD66" s="576"/>
      <c r="GE66" s="576"/>
      <c r="GF66" s="576"/>
      <c r="GG66" s="576"/>
      <c r="GH66" s="576"/>
      <c r="GI66" s="576"/>
      <c r="GJ66" s="576"/>
      <c r="GK66" s="576"/>
      <c r="GL66" s="576"/>
      <c r="GM66" s="576"/>
      <c r="GN66" s="576"/>
      <c r="GO66" s="576"/>
      <c r="GP66" s="576"/>
      <c r="GQ66" s="576"/>
      <c r="GR66" s="576"/>
      <c r="GS66" s="576"/>
      <c r="GT66" s="576"/>
      <c r="GU66" s="576"/>
      <c r="GV66" s="576"/>
      <c r="GW66" s="576"/>
      <c r="GX66" s="576"/>
      <c r="GY66" s="576"/>
      <c r="GZ66" s="576"/>
      <c r="HA66" s="576"/>
      <c r="HB66" s="576"/>
      <c r="HC66" s="576"/>
      <c r="HD66" s="576"/>
      <c r="HE66" s="576"/>
      <c r="HF66" s="576"/>
      <c r="HG66" s="576"/>
      <c r="HH66" s="576"/>
      <c r="HI66" s="576"/>
      <c r="HJ66" s="576"/>
      <c r="HK66" s="576"/>
      <c r="HL66" s="576"/>
      <c r="HM66" s="576"/>
      <c r="HN66" s="576"/>
      <c r="HO66" s="576"/>
      <c r="HP66" s="576"/>
      <c r="HQ66" s="576"/>
      <c r="HR66" s="576"/>
      <c r="HS66" s="576"/>
      <c r="HT66" s="576"/>
      <c r="HU66" s="576"/>
      <c r="HV66" s="576"/>
      <c r="HW66" s="576"/>
      <c r="HX66" s="576"/>
      <c r="HY66" s="576"/>
      <c r="HZ66" s="576"/>
      <c r="IA66" s="576"/>
      <c r="IB66" s="576"/>
      <c r="IC66" s="576"/>
      <c r="ID66" s="576"/>
      <c r="IE66" s="576"/>
      <c r="IF66" s="576"/>
      <c r="IG66" s="576"/>
      <c r="IH66" s="576"/>
    </row>
    <row r="67" spans="1:242" s="604" customFormat="1" hidden="1" outlineLevel="1" x14ac:dyDescent="0.25">
      <c r="A67" s="982" t="s">
        <v>4</v>
      </c>
      <c r="B67" s="964"/>
      <c r="C67" s="983"/>
      <c r="D67" s="984"/>
      <c r="E67" s="961"/>
      <c r="F67" s="962"/>
      <c r="G67" s="963"/>
      <c r="H67" s="964"/>
      <c r="I67" s="985"/>
      <c r="J67" s="986"/>
      <c r="K67" s="964"/>
      <c r="L67" s="964"/>
      <c r="M67" s="964"/>
      <c r="N67" s="964"/>
      <c r="O67" s="967"/>
      <c r="P67" s="968"/>
      <c r="Q67" s="987">
        <f t="shared" si="4"/>
        <v>0</v>
      </c>
      <c r="R67" s="970"/>
      <c r="S67" s="970"/>
      <c r="T67" s="970"/>
      <c r="U67" s="970"/>
      <c r="V67" s="989"/>
      <c r="W67" s="585"/>
      <c r="X67" s="585"/>
      <c r="Y67" s="585"/>
      <c r="Z67" s="576"/>
      <c r="AA67" s="576"/>
      <c r="AB67" s="576"/>
      <c r="AC67" s="576"/>
      <c r="AD67" s="576"/>
      <c r="AE67" s="576"/>
      <c r="AF67" s="576"/>
      <c r="AG67" s="576"/>
      <c r="AH67" s="576"/>
      <c r="AI67" s="576"/>
      <c r="AJ67" s="576"/>
      <c r="AK67" s="576"/>
      <c r="AL67" s="576"/>
      <c r="AM67" s="576"/>
      <c r="AN67" s="576"/>
      <c r="AO67" s="576"/>
      <c r="AP67" s="576"/>
      <c r="AQ67" s="576"/>
      <c r="AR67" s="576"/>
      <c r="AS67" s="576"/>
      <c r="AT67" s="576"/>
      <c r="AU67" s="576"/>
      <c r="AV67" s="576"/>
      <c r="AW67" s="576"/>
      <c r="AX67" s="576"/>
      <c r="AY67" s="576"/>
      <c r="AZ67" s="576"/>
      <c r="BA67" s="576"/>
      <c r="BB67" s="576"/>
      <c r="BC67" s="576"/>
      <c r="BD67" s="576"/>
      <c r="BE67" s="576"/>
      <c r="BF67" s="576"/>
      <c r="BG67" s="576"/>
      <c r="BH67" s="576"/>
      <c r="BI67" s="576"/>
      <c r="BJ67" s="576"/>
      <c r="BK67" s="576"/>
      <c r="BL67" s="576"/>
      <c r="BM67" s="576"/>
      <c r="BN67" s="576"/>
      <c r="BO67" s="576"/>
      <c r="BP67" s="576"/>
      <c r="BQ67" s="576"/>
      <c r="BR67" s="576"/>
      <c r="BS67" s="576"/>
      <c r="BT67" s="576"/>
      <c r="BU67" s="576"/>
      <c r="BV67" s="576"/>
      <c r="BW67" s="576"/>
      <c r="BX67" s="576"/>
      <c r="BY67" s="576"/>
      <c r="BZ67" s="576"/>
      <c r="CA67" s="576"/>
      <c r="CB67" s="576"/>
      <c r="CC67" s="576"/>
      <c r="CD67" s="576"/>
      <c r="CE67" s="576"/>
      <c r="CF67" s="576"/>
      <c r="CG67" s="576"/>
      <c r="CH67" s="576"/>
      <c r="CI67" s="576"/>
      <c r="CJ67" s="576"/>
      <c r="CK67" s="576"/>
      <c r="CL67" s="576"/>
      <c r="CM67" s="576"/>
      <c r="CN67" s="576"/>
      <c r="CO67" s="576"/>
      <c r="CP67" s="576"/>
      <c r="CQ67" s="576"/>
      <c r="CR67" s="576"/>
      <c r="CS67" s="576"/>
      <c r="CT67" s="576"/>
      <c r="CU67" s="576"/>
      <c r="CV67" s="576"/>
      <c r="CW67" s="576"/>
      <c r="CX67" s="576"/>
      <c r="CY67" s="576"/>
      <c r="CZ67" s="576"/>
      <c r="DA67" s="576"/>
      <c r="DB67" s="576"/>
      <c r="DC67" s="576"/>
      <c r="DD67" s="576"/>
      <c r="DE67" s="576"/>
      <c r="DF67" s="576"/>
      <c r="DG67" s="576"/>
      <c r="DH67" s="576"/>
      <c r="DI67" s="576"/>
      <c r="DJ67" s="576"/>
      <c r="DK67" s="576"/>
      <c r="DL67" s="576"/>
      <c r="DM67" s="576"/>
      <c r="DN67" s="576"/>
      <c r="DO67" s="576"/>
      <c r="DP67" s="576"/>
      <c r="DQ67" s="576"/>
      <c r="DR67" s="576"/>
      <c r="DS67" s="576"/>
      <c r="DT67" s="576"/>
      <c r="DU67" s="576"/>
      <c r="DV67" s="576"/>
      <c r="DW67" s="576"/>
      <c r="DX67" s="576"/>
      <c r="DY67" s="576"/>
      <c r="DZ67" s="576"/>
      <c r="EA67" s="576"/>
      <c r="EB67" s="576"/>
      <c r="EC67" s="576"/>
      <c r="ED67" s="576"/>
      <c r="EE67" s="576"/>
      <c r="EF67" s="576"/>
      <c r="EG67" s="576"/>
      <c r="EH67" s="576"/>
      <c r="EI67" s="576"/>
      <c r="EJ67" s="576"/>
      <c r="EK67" s="576"/>
      <c r="EL67" s="576"/>
      <c r="EM67" s="576"/>
      <c r="EN67" s="576"/>
      <c r="EO67" s="576"/>
      <c r="EP67" s="576"/>
      <c r="EQ67" s="576"/>
      <c r="ER67" s="576"/>
      <c r="ES67" s="576"/>
      <c r="ET67" s="576"/>
      <c r="EU67" s="576"/>
      <c r="EV67" s="576"/>
      <c r="EW67" s="576"/>
      <c r="EX67" s="576"/>
      <c r="EY67" s="576"/>
      <c r="EZ67" s="576"/>
      <c r="FA67" s="576"/>
      <c r="FB67" s="576"/>
      <c r="FC67" s="576"/>
      <c r="FD67" s="576"/>
      <c r="FE67" s="576"/>
      <c r="FF67" s="576"/>
      <c r="FG67" s="576"/>
      <c r="FH67" s="576"/>
      <c r="FI67" s="576"/>
      <c r="FJ67" s="576"/>
      <c r="FK67" s="576"/>
      <c r="FL67" s="576"/>
      <c r="FM67" s="576"/>
      <c r="FN67" s="576"/>
      <c r="FO67" s="576"/>
      <c r="FP67" s="576"/>
      <c r="FQ67" s="576"/>
      <c r="FR67" s="576"/>
      <c r="FS67" s="576"/>
      <c r="FT67" s="576"/>
      <c r="FU67" s="576"/>
      <c r="FV67" s="576"/>
      <c r="FW67" s="576"/>
      <c r="FX67" s="576"/>
      <c r="FY67" s="576"/>
      <c r="FZ67" s="576"/>
      <c r="GA67" s="576"/>
      <c r="GB67" s="576"/>
      <c r="GC67" s="576"/>
      <c r="GD67" s="576"/>
      <c r="GE67" s="576"/>
      <c r="GF67" s="576"/>
      <c r="GG67" s="576"/>
      <c r="GH67" s="576"/>
      <c r="GI67" s="576"/>
      <c r="GJ67" s="576"/>
      <c r="GK67" s="576"/>
      <c r="GL67" s="576"/>
      <c r="GM67" s="576"/>
      <c r="GN67" s="576"/>
      <c r="GO67" s="576"/>
      <c r="GP67" s="576"/>
      <c r="GQ67" s="576"/>
      <c r="GR67" s="576"/>
      <c r="GS67" s="576"/>
      <c r="GT67" s="576"/>
      <c r="GU67" s="576"/>
      <c r="GV67" s="576"/>
      <c r="GW67" s="576"/>
      <c r="GX67" s="576"/>
      <c r="GY67" s="576"/>
      <c r="GZ67" s="576"/>
      <c r="HA67" s="576"/>
      <c r="HB67" s="576"/>
      <c r="HC67" s="576"/>
      <c r="HD67" s="576"/>
      <c r="HE67" s="576"/>
      <c r="HF67" s="576"/>
      <c r="HG67" s="576"/>
      <c r="HH67" s="576"/>
      <c r="HI67" s="576"/>
      <c r="HJ67" s="576"/>
      <c r="HK67" s="576"/>
      <c r="HL67" s="576"/>
      <c r="HM67" s="576"/>
      <c r="HN67" s="576"/>
      <c r="HO67" s="576"/>
      <c r="HP67" s="576"/>
      <c r="HQ67" s="576"/>
      <c r="HR67" s="576"/>
      <c r="HS67" s="576"/>
      <c r="HT67" s="576"/>
      <c r="HU67" s="576"/>
      <c r="HV67" s="576"/>
      <c r="HW67" s="576"/>
      <c r="HX67" s="576"/>
      <c r="HY67" s="576"/>
      <c r="HZ67" s="576"/>
      <c r="IA67" s="576"/>
      <c r="IB67" s="576"/>
      <c r="IC67" s="576"/>
      <c r="ID67" s="576"/>
      <c r="IE67" s="576"/>
      <c r="IF67" s="576"/>
      <c r="IG67" s="576"/>
      <c r="IH67" s="576"/>
    </row>
    <row r="68" spans="1:242" s="604" customFormat="1" hidden="1" outlineLevel="1" x14ac:dyDescent="0.25">
      <c r="A68" s="982" t="s">
        <v>62</v>
      </c>
      <c r="B68" s="964"/>
      <c r="C68" s="983"/>
      <c r="D68" s="984"/>
      <c r="E68" s="961"/>
      <c r="F68" s="962"/>
      <c r="G68" s="963"/>
      <c r="H68" s="964"/>
      <c r="I68" s="985"/>
      <c r="J68" s="986"/>
      <c r="K68" s="964"/>
      <c r="L68" s="964"/>
      <c r="M68" s="964"/>
      <c r="N68" s="964"/>
      <c r="O68" s="967"/>
      <c r="P68" s="968"/>
      <c r="Q68" s="987">
        <f t="shared" si="4"/>
        <v>0</v>
      </c>
      <c r="R68" s="970"/>
      <c r="S68" s="970"/>
      <c r="T68" s="970"/>
      <c r="U68" s="970"/>
      <c r="V68" s="989"/>
      <c r="W68" s="585"/>
      <c r="X68" s="585"/>
      <c r="Y68" s="585"/>
      <c r="Z68" s="576"/>
      <c r="AA68" s="576"/>
      <c r="AB68" s="576"/>
      <c r="AC68" s="576"/>
      <c r="AD68" s="576"/>
      <c r="AE68" s="576"/>
      <c r="AF68" s="576"/>
      <c r="AG68" s="576"/>
      <c r="AH68" s="576"/>
      <c r="AI68" s="576"/>
      <c r="AJ68" s="576"/>
      <c r="AK68" s="576"/>
      <c r="AL68" s="576"/>
      <c r="AM68" s="576"/>
      <c r="AN68" s="576"/>
      <c r="AO68" s="576"/>
      <c r="AP68" s="576"/>
      <c r="AQ68" s="576"/>
      <c r="AR68" s="576"/>
      <c r="AS68" s="576"/>
      <c r="AT68" s="576"/>
      <c r="AU68" s="576"/>
      <c r="AV68" s="576"/>
      <c r="AW68" s="576"/>
      <c r="AX68" s="576"/>
      <c r="AY68" s="576"/>
      <c r="AZ68" s="576"/>
      <c r="BA68" s="576"/>
      <c r="BB68" s="576"/>
      <c r="BC68" s="576"/>
      <c r="BD68" s="576"/>
      <c r="BE68" s="576"/>
      <c r="BF68" s="576"/>
      <c r="BG68" s="576"/>
      <c r="BH68" s="576"/>
      <c r="BI68" s="576"/>
      <c r="BJ68" s="576"/>
      <c r="BK68" s="576"/>
      <c r="BL68" s="576"/>
      <c r="BM68" s="576"/>
      <c r="BN68" s="576"/>
      <c r="BO68" s="576"/>
      <c r="BP68" s="576"/>
      <c r="BQ68" s="576"/>
      <c r="BR68" s="576"/>
      <c r="BS68" s="576"/>
      <c r="BT68" s="576"/>
      <c r="BU68" s="576"/>
      <c r="BV68" s="576"/>
      <c r="BW68" s="576"/>
      <c r="BX68" s="576"/>
      <c r="BY68" s="576"/>
      <c r="BZ68" s="576"/>
      <c r="CA68" s="576"/>
      <c r="CB68" s="576"/>
      <c r="CC68" s="576"/>
      <c r="CD68" s="576"/>
      <c r="CE68" s="576"/>
      <c r="CF68" s="576"/>
      <c r="CG68" s="576"/>
      <c r="CH68" s="576"/>
      <c r="CI68" s="576"/>
      <c r="CJ68" s="576"/>
      <c r="CK68" s="576"/>
      <c r="CL68" s="576"/>
      <c r="CM68" s="576"/>
      <c r="CN68" s="576"/>
      <c r="CO68" s="576"/>
      <c r="CP68" s="576"/>
      <c r="CQ68" s="576"/>
      <c r="CR68" s="576"/>
      <c r="CS68" s="576"/>
      <c r="CT68" s="576"/>
      <c r="CU68" s="576"/>
      <c r="CV68" s="576"/>
      <c r="CW68" s="576"/>
      <c r="CX68" s="576"/>
      <c r="CY68" s="576"/>
      <c r="CZ68" s="576"/>
      <c r="DA68" s="576"/>
      <c r="DB68" s="576"/>
      <c r="DC68" s="576"/>
      <c r="DD68" s="576"/>
      <c r="DE68" s="576"/>
      <c r="DF68" s="576"/>
      <c r="DG68" s="576"/>
      <c r="DH68" s="576"/>
      <c r="DI68" s="576"/>
      <c r="DJ68" s="576"/>
      <c r="DK68" s="576"/>
      <c r="DL68" s="576"/>
      <c r="DM68" s="576"/>
      <c r="DN68" s="576"/>
      <c r="DO68" s="576"/>
      <c r="DP68" s="576"/>
      <c r="DQ68" s="576"/>
      <c r="DR68" s="576"/>
      <c r="DS68" s="576"/>
      <c r="DT68" s="576"/>
      <c r="DU68" s="576"/>
      <c r="DV68" s="576"/>
      <c r="DW68" s="576"/>
      <c r="DX68" s="576"/>
      <c r="DY68" s="576"/>
      <c r="DZ68" s="576"/>
      <c r="EA68" s="576"/>
      <c r="EB68" s="576"/>
      <c r="EC68" s="576"/>
      <c r="ED68" s="576"/>
      <c r="EE68" s="576"/>
      <c r="EF68" s="576"/>
      <c r="EG68" s="576"/>
      <c r="EH68" s="576"/>
      <c r="EI68" s="576"/>
      <c r="EJ68" s="576"/>
      <c r="EK68" s="576"/>
      <c r="EL68" s="576"/>
      <c r="EM68" s="576"/>
      <c r="EN68" s="576"/>
      <c r="EO68" s="576"/>
      <c r="EP68" s="576"/>
      <c r="EQ68" s="576"/>
      <c r="ER68" s="576"/>
      <c r="ES68" s="576"/>
      <c r="ET68" s="576"/>
      <c r="EU68" s="576"/>
      <c r="EV68" s="576"/>
      <c r="EW68" s="576"/>
      <c r="EX68" s="576"/>
      <c r="EY68" s="576"/>
      <c r="EZ68" s="576"/>
      <c r="FA68" s="576"/>
      <c r="FB68" s="576"/>
      <c r="FC68" s="576"/>
      <c r="FD68" s="576"/>
      <c r="FE68" s="576"/>
      <c r="FF68" s="576"/>
      <c r="FG68" s="576"/>
      <c r="FH68" s="576"/>
      <c r="FI68" s="576"/>
      <c r="FJ68" s="576"/>
      <c r="FK68" s="576"/>
      <c r="FL68" s="576"/>
      <c r="FM68" s="576"/>
      <c r="FN68" s="576"/>
      <c r="FO68" s="576"/>
      <c r="FP68" s="576"/>
      <c r="FQ68" s="576"/>
      <c r="FR68" s="576"/>
      <c r="FS68" s="576"/>
      <c r="FT68" s="576"/>
      <c r="FU68" s="576"/>
      <c r="FV68" s="576"/>
      <c r="FW68" s="576"/>
      <c r="FX68" s="576"/>
      <c r="FY68" s="576"/>
      <c r="FZ68" s="576"/>
      <c r="GA68" s="576"/>
      <c r="GB68" s="576"/>
      <c r="GC68" s="576"/>
      <c r="GD68" s="576"/>
      <c r="GE68" s="576"/>
      <c r="GF68" s="576"/>
      <c r="GG68" s="576"/>
      <c r="GH68" s="576"/>
      <c r="GI68" s="576"/>
      <c r="GJ68" s="576"/>
      <c r="GK68" s="576"/>
      <c r="GL68" s="576"/>
      <c r="GM68" s="576"/>
      <c r="GN68" s="576"/>
      <c r="GO68" s="576"/>
      <c r="GP68" s="576"/>
      <c r="GQ68" s="576"/>
      <c r="GR68" s="576"/>
      <c r="GS68" s="576"/>
      <c r="GT68" s="576"/>
      <c r="GU68" s="576"/>
      <c r="GV68" s="576"/>
      <c r="GW68" s="576"/>
      <c r="GX68" s="576"/>
      <c r="GY68" s="576"/>
      <c r="GZ68" s="576"/>
      <c r="HA68" s="576"/>
      <c r="HB68" s="576"/>
      <c r="HC68" s="576"/>
      <c r="HD68" s="576"/>
      <c r="HE68" s="576"/>
      <c r="HF68" s="576"/>
      <c r="HG68" s="576"/>
      <c r="HH68" s="576"/>
      <c r="HI68" s="576"/>
      <c r="HJ68" s="576"/>
      <c r="HK68" s="576"/>
      <c r="HL68" s="576"/>
      <c r="HM68" s="576"/>
      <c r="HN68" s="576"/>
      <c r="HO68" s="576"/>
      <c r="HP68" s="576"/>
      <c r="HQ68" s="576"/>
      <c r="HR68" s="576"/>
      <c r="HS68" s="576"/>
      <c r="HT68" s="576"/>
      <c r="HU68" s="576"/>
      <c r="HV68" s="576"/>
      <c r="HW68" s="576"/>
      <c r="HX68" s="576"/>
      <c r="HY68" s="576"/>
      <c r="HZ68" s="576"/>
      <c r="IA68" s="576"/>
      <c r="IB68" s="576"/>
      <c r="IC68" s="576"/>
      <c r="ID68" s="576"/>
      <c r="IE68" s="576"/>
      <c r="IF68" s="576"/>
      <c r="IG68" s="576"/>
      <c r="IH68" s="576"/>
    </row>
    <row r="69" spans="1:242" s="604" customFormat="1" hidden="1" outlineLevel="1" x14ac:dyDescent="0.25">
      <c r="A69" s="982" t="s">
        <v>5</v>
      </c>
      <c r="B69" s="964"/>
      <c r="C69" s="983"/>
      <c r="D69" s="984"/>
      <c r="E69" s="961"/>
      <c r="F69" s="962"/>
      <c r="G69" s="963"/>
      <c r="H69" s="964"/>
      <c r="I69" s="985"/>
      <c r="J69" s="986"/>
      <c r="K69" s="964"/>
      <c r="L69" s="964"/>
      <c r="M69" s="964"/>
      <c r="N69" s="964"/>
      <c r="O69" s="967"/>
      <c r="P69" s="968"/>
      <c r="Q69" s="987">
        <f>IF(D69="-",0,(C69*I69*365)+(D69*J69/100))</f>
        <v>0</v>
      </c>
      <c r="R69" s="970"/>
      <c r="S69" s="970"/>
      <c r="T69" s="970"/>
      <c r="U69" s="970"/>
      <c r="V69" s="989"/>
      <c r="W69" s="585"/>
      <c r="X69" s="585"/>
      <c r="Y69" s="585"/>
      <c r="Z69" s="576"/>
      <c r="AA69" s="576"/>
      <c r="AB69" s="576"/>
      <c r="AC69" s="576"/>
      <c r="AD69" s="576"/>
      <c r="AE69" s="576"/>
      <c r="AF69" s="576"/>
      <c r="AG69" s="576"/>
      <c r="AH69" s="576"/>
      <c r="AI69" s="576"/>
      <c r="AJ69" s="576"/>
      <c r="AK69" s="576"/>
      <c r="AL69" s="576"/>
      <c r="AM69" s="576"/>
      <c r="AN69" s="576"/>
      <c r="AO69" s="576"/>
      <c r="AP69" s="576"/>
      <c r="AQ69" s="576"/>
      <c r="AR69" s="576"/>
      <c r="AS69" s="576"/>
      <c r="AT69" s="576"/>
      <c r="AU69" s="576"/>
      <c r="AV69" s="576"/>
      <c r="AW69" s="576"/>
      <c r="AX69" s="576"/>
      <c r="AY69" s="576"/>
      <c r="AZ69" s="576"/>
      <c r="BA69" s="576"/>
      <c r="BB69" s="576"/>
      <c r="BC69" s="576"/>
      <c r="BD69" s="576"/>
      <c r="BE69" s="576"/>
      <c r="BF69" s="576"/>
      <c r="BG69" s="576"/>
      <c r="BH69" s="576"/>
      <c r="BI69" s="576"/>
      <c r="BJ69" s="576"/>
      <c r="BK69" s="576"/>
      <c r="BL69" s="576"/>
      <c r="BM69" s="576"/>
      <c r="BN69" s="576"/>
      <c r="BO69" s="576"/>
      <c r="BP69" s="576"/>
      <c r="BQ69" s="576"/>
      <c r="BR69" s="576"/>
      <c r="BS69" s="576"/>
      <c r="BT69" s="576"/>
      <c r="BU69" s="576"/>
      <c r="BV69" s="576"/>
      <c r="BW69" s="576"/>
      <c r="BX69" s="576"/>
      <c r="BY69" s="576"/>
      <c r="BZ69" s="576"/>
      <c r="CA69" s="576"/>
      <c r="CB69" s="576"/>
      <c r="CC69" s="576"/>
      <c r="CD69" s="576"/>
      <c r="CE69" s="576"/>
      <c r="CF69" s="576"/>
      <c r="CG69" s="576"/>
      <c r="CH69" s="576"/>
      <c r="CI69" s="576"/>
      <c r="CJ69" s="576"/>
      <c r="CK69" s="576"/>
      <c r="CL69" s="576"/>
      <c r="CM69" s="576"/>
      <c r="CN69" s="576"/>
      <c r="CO69" s="576"/>
      <c r="CP69" s="576"/>
      <c r="CQ69" s="576"/>
      <c r="CR69" s="576"/>
      <c r="CS69" s="576"/>
      <c r="CT69" s="576"/>
      <c r="CU69" s="576"/>
      <c r="CV69" s="576"/>
      <c r="CW69" s="576"/>
      <c r="CX69" s="576"/>
      <c r="CY69" s="576"/>
      <c r="CZ69" s="576"/>
      <c r="DA69" s="576"/>
      <c r="DB69" s="576"/>
      <c r="DC69" s="576"/>
      <c r="DD69" s="576"/>
      <c r="DE69" s="576"/>
      <c r="DF69" s="576"/>
      <c r="DG69" s="576"/>
      <c r="DH69" s="576"/>
      <c r="DI69" s="576"/>
      <c r="DJ69" s="576"/>
      <c r="DK69" s="576"/>
      <c r="DL69" s="576"/>
      <c r="DM69" s="576"/>
      <c r="DN69" s="576"/>
      <c r="DO69" s="576"/>
      <c r="DP69" s="576"/>
      <c r="DQ69" s="576"/>
      <c r="DR69" s="576"/>
      <c r="DS69" s="576"/>
      <c r="DT69" s="576"/>
      <c r="DU69" s="576"/>
      <c r="DV69" s="576"/>
      <c r="DW69" s="576"/>
      <c r="DX69" s="576"/>
      <c r="DY69" s="576"/>
      <c r="DZ69" s="576"/>
      <c r="EA69" s="576"/>
      <c r="EB69" s="576"/>
      <c r="EC69" s="576"/>
      <c r="ED69" s="576"/>
      <c r="EE69" s="576"/>
      <c r="EF69" s="576"/>
      <c r="EG69" s="576"/>
      <c r="EH69" s="576"/>
      <c r="EI69" s="576"/>
      <c r="EJ69" s="576"/>
      <c r="EK69" s="576"/>
      <c r="EL69" s="576"/>
      <c r="EM69" s="576"/>
      <c r="EN69" s="576"/>
      <c r="EO69" s="576"/>
      <c r="EP69" s="576"/>
      <c r="EQ69" s="576"/>
      <c r="ER69" s="576"/>
      <c r="ES69" s="576"/>
      <c r="ET69" s="576"/>
      <c r="EU69" s="576"/>
      <c r="EV69" s="576"/>
      <c r="EW69" s="576"/>
      <c r="EX69" s="576"/>
      <c r="EY69" s="576"/>
      <c r="EZ69" s="576"/>
      <c r="FA69" s="576"/>
      <c r="FB69" s="576"/>
      <c r="FC69" s="576"/>
      <c r="FD69" s="576"/>
      <c r="FE69" s="576"/>
      <c r="FF69" s="576"/>
      <c r="FG69" s="576"/>
      <c r="FH69" s="576"/>
      <c r="FI69" s="576"/>
      <c r="FJ69" s="576"/>
      <c r="FK69" s="576"/>
      <c r="FL69" s="576"/>
      <c r="FM69" s="576"/>
      <c r="FN69" s="576"/>
      <c r="FO69" s="576"/>
      <c r="FP69" s="576"/>
      <c r="FQ69" s="576"/>
      <c r="FR69" s="576"/>
      <c r="FS69" s="576"/>
      <c r="FT69" s="576"/>
      <c r="FU69" s="576"/>
      <c r="FV69" s="576"/>
      <c r="FW69" s="576"/>
      <c r="FX69" s="576"/>
      <c r="FY69" s="576"/>
      <c r="FZ69" s="576"/>
      <c r="GA69" s="576"/>
      <c r="GB69" s="576"/>
      <c r="GC69" s="576"/>
      <c r="GD69" s="576"/>
      <c r="GE69" s="576"/>
      <c r="GF69" s="576"/>
      <c r="GG69" s="576"/>
      <c r="GH69" s="576"/>
      <c r="GI69" s="576"/>
      <c r="GJ69" s="576"/>
      <c r="GK69" s="576"/>
      <c r="GL69" s="576"/>
      <c r="GM69" s="576"/>
      <c r="GN69" s="576"/>
      <c r="GO69" s="576"/>
      <c r="GP69" s="576"/>
      <c r="GQ69" s="576"/>
      <c r="GR69" s="576"/>
      <c r="GS69" s="576"/>
      <c r="GT69" s="576"/>
      <c r="GU69" s="576"/>
      <c r="GV69" s="576"/>
      <c r="GW69" s="576"/>
      <c r="GX69" s="576"/>
      <c r="GY69" s="576"/>
      <c r="GZ69" s="576"/>
      <c r="HA69" s="576"/>
      <c r="HB69" s="576"/>
      <c r="HC69" s="576"/>
      <c r="HD69" s="576"/>
      <c r="HE69" s="576"/>
      <c r="HF69" s="576"/>
      <c r="HG69" s="576"/>
      <c r="HH69" s="576"/>
      <c r="HI69" s="576"/>
      <c r="HJ69" s="576"/>
      <c r="HK69" s="576"/>
      <c r="HL69" s="576"/>
      <c r="HM69" s="576"/>
      <c r="HN69" s="576"/>
      <c r="HO69" s="576"/>
      <c r="HP69" s="576"/>
      <c r="HQ69" s="576"/>
      <c r="HR69" s="576"/>
      <c r="HS69" s="576"/>
      <c r="HT69" s="576"/>
      <c r="HU69" s="576"/>
      <c r="HV69" s="576"/>
      <c r="HW69" s="576"/>
      <c r="HX69" s="576"/>
      <c r="HY69" s="576"/>
      <c r="HZ69" s="576"/>
      <c r="IA69" s="576"/>
      <c r="IB69" s="576"/>
      <c r="IC69" s="576"/>
      <c r="ID69" s="576"/>
      <c r="IE69" s="576"/>
      <c r="IF69" s="576"/>
      <c r="IG69" s="576"/>
      <c r="IH69" s="576"/>
    </row>
    <row r="70" spans="1:242" s="619" customFormat="1" hidden="1" outlineLevel="1" x14ac:dyDescent="0.25">
      <c r="A70" s="857"/>
      <c r="B70" s="587"/>
      <c r="C70" s="657"/>
      <c r="D70" s="658"/>
      <c r="E70" s="587"/>
      <c r="F70" s="710"/>
      <c r="G70" s="597"/>
      <c r="H70" s="587"/>
      <c r="I70" s="586"/>
      <c r="J70" s="587"/>
      <c r="K70" s="587"/>
      <c r="L70" s="587"/>
      <c r="M70" s="587"/>
      <c r="N70" s="587"/>
      <c r="O70" s="598"/>
      <c r="P70" s="590"/>
      <c r="Q70" s="641"/>
      <c r="R70" s="642"/>
      <c r="S70" s="642"/>
      <c r="T70" s="642"/>
      <c r="U70" s="642"/>
      <c r="V70" s="643"/>
      <c r="W70" s="576"/>
      <c r="X70" s="590"/>
      <c r="Y70" s="590"/>
      <c r="Z70" s="590"/>
      <c r="AA70" s="590"/>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6"/>
      <c r="AY70" s="576"/>
      <c r="AZ70" s="576"/>
      <c r="BA70" s="576"/>
      <c r="BB70" s="576"/>
      <c r="BC70" s="576"/>
      <c r="BD70" s="576"/>
      <c r="BE70" s="576"/>
      <c r="BF70" s="576"/>
      <c r="BG70" s="576"/>
      <c r="BH70" s="576"/>
      <c r="BI70" s="576"/>
      <c r="BJ70" s="576"/>
      <c r="BK70" s="576"/>
      <c r="BL70" s="576"/>
      <c r="BM70" s="576"/>
      <c r="BN70" s="576"/>
      <c r="BO70" s="576"/>
      <c r="BP70" s="576"/>
      <c r="BQ70" s="576"/>
      <c r="BR70" s="576"/>
      <c r="BS70" s="576"/>
      <c r="BT70" s="576"/>
      <c r="BU70" s="576"/>
      <c r="BV70" s="576"/>
      <c r="BW70" s="576"/>
      <c r="BX70" s="576"/>
      <c r="BY70" s="576"/>
      <c r="BZ70" s="576"/>
      <c r="CA70" s="576"/>
      <c r="CB70" s="576"/>
      <c r="CC70" s="576"/>
      <c r="CD70" s="576"/>
      <c r="CE70" s="576"/>
      <c r="CF70" s="576"/>
      <c r="CG70" s="576"/>
      <c r="CH70" s="576"/>
      <c r="CI70" s="576"/>
      <c r="CJ70" s="576"/>
      <c r="CK70" s="576"/>
      <c r="CL70" s="576"/>
      <c r="CM70" s="576"/>
      <c r="CN70" s="576"/>
      <c r="CO70" s="576"/>
      <c r="CP70" s="576"/>
      <c r="CQ70" s="576"/>
      <c r="CR70" s="576"/>
      <c r="CS70" s="576"/>
      <c r="CT70" s="576"/>
      <c r="CU70" s="576"/>
      <c r="CV70" s="576"/>
      <c r="CW70" s="576"/>
      <c r="CX70" s="576"/>
      <c r="CY70" s="576"/>
      <c r="CZ70" s="576"/>
      <c r="DA70" s="576"/>
      <c r="DB70" s="576"/>
      <c r="DC70" s="576"/>
      <c r="DD70" s="576"/>
      <c r="DE70" s="576"/>
      <c r="DF70" s="576"/>
      <c r="DG70" s="576"/>
      <c r="DH70" s="576"/>
      <c r="DI70" s="576"/>
      <c r="DJ70" s="576"/>
      <c r="DK70" s="576"/>
      <c r="DL70" s="576"/>
      <c r="DM70" s="576"/>
      <c r="DN70" s="576"/>
      <c r="DO70" s="576"/>
      <c r="DP70" s="576"/>
      <c r="DQ70" s="576"/>
      <c r="DR70" s="576"/>
      <c r="DS70" s="576"/>
      <c r="DT70" s="576"/>
      <c r="DU70" s="576"/>
      <c r="DV70" s="576"/>
      <c r="DW70" s="576"/>
      <c r="DX70" s="576"/>
      <c r="DY70" s="576"/>
      <c r="DZ70" s="576"/>
      <c r="EA70" s="576"/>
      <c r="EB70" s="576"/>
      <c r="EC70" s="576"/>
      <c r="ED70" s="576"/>
      <c r="EE70" s="576"/>
      <c r="EF70" s="576"/>
      <c r="EG70" s="576"/>
      <c r="EH70" s="576"/>
      <c r="EI70" s="576"/>
      <c r="EJ70" s="576"/>
      <c r="EK70" s="576"/>
      <c r="EL70" s="576"/>
      <c r="EM70" s="576"/>
      <c r="EN70" s="576"/>
      <c r="EO70" s="576"/>
      <c r="EP70" s="576"/>
      <c r="EQ70" s="576"/>
      <c r="ER70" s="576"/>
      <c r="ES70" s="576"/>
      <c r="ET70" s="576"/>
      <c r="EU70" s="576"/>
      <c r="EV70" s="576"/>
      <c r="EW70" s="576"/>
      <c r="EX70" s="576"/>
      <c r="EY70" s="576"/>
      <c r="EZ70" s="576"/>
      <c r="FA70" s="576"/>
      <c r="FB70" s="576"/>
      <c r="FC70" s="576"/>
      <c r="FD70" s="576"/>
      <c r="FE70" s="576"/>
      <c r="FF70" s="576"/>
      <c r="FG70" s="576"/>
      <c r="FH70" s="576"/>
      <c r="FI70" s="576"/>
      <c r="FJ70" s="576"/>
      <c r="FK70" s="576"/>
      <c r="FL70" s="576"/>
      <c r="FM70" s="576"/>
      <c r="FN70" s="576"/>
      <c r="FO70" s="576"/>
      <c r="FP70" s="576"/>
      <c r="FQ70" s="576"/>
      <c r="FR70" s="576"/>
      <c r="FS70" s="576"/>
      <c r="FT70" s="576"/>
      <c r="FU70" s="576"/>
      <c r="FV70" s="576"/>
      <c r="FW70" s="576"/>
      <c r="FX70" s="576"/>
      <c r="FY70" s="576"/>
      <c r="FZ70" s="576"/>
      <c r="GA70" s="576"/>
      <c r="GB70" s="576"/>
      <c r="GC70" s="576"/>
      <c r="GD70" s="576"/>
      <c r="GE70" s="576"/>
      <c r="GF70" s="576"/>
      <c r="GG70" s="576"/>
      <c r="GH70" s="576"/>
      <c r="GI70" s="576"/>
      <c r="GJ70" s="576"/>
      <c r="GK70" s="576"/>
      <c r="GL70" s="576"/>
      <c r="GM70" s="576"/>
      <c r="GN70" s="576"/>
      <c r="GO70" s="576"/>
      <c r="GP70" s="576"/>
      <c r="GQ70" s="576"/>
      <c r="GR70" s="576"/>
      <c r="GS70" s="576"/>
      <c r="GT70" s="576"/>
      <c r="GU70" s="576"/>
      <c r="GV70" s="576"/>
      <c r="GW70" s="576"/>
      <c r="GX70" s="576"/>
      <c r="GY70" s="576"/>
      <c r="GZ70" s="576"/>
      <c r="HA70" s="576"/>
      <c r="HB70" s="576"/>
      <c r="HC70" s="576"/>
      <c r="HD70" s="576"/>
      <c r="HE70" s="576"/>
      <c r="HF70" s="576"/>
      <c r="HG70" s="576"/>
      <c r="HH70" s="576"/>
      <c r="HI70" s="576"/>
      <c r="HJ70" s="576"/>
      <c r="HK70" s="576"/>
      <c r="HL70" s="576"/>
      <c r="HM70" s="576"/>
      <c r="HN70" s="576"/>
      <c r="HO70" s="576"/>
      <c r="HP70" s="576"/>
      <c r="HQ70" s="576"/>
      <c r="HR70" s="576"/>
      <c r="HS70" s="576"/>
      <c r="HT70" s="576"/>
      <c r="HU70" s="576"/>
      <c r="HV70" s="576"/>
      <c r="HW70" s="576"/>
      <c r="HX70" s="576"/>
      <c r="HY70" s="576"/>
      <c r="HZ70" s="576"/>
      <c r="IA70" s="576"/>
      <c r="IB70" s="576"/>
      <c r="IC70" s="576"/>
      <c r="ID70" s="576"/>
      <c r="IE70" s="576"/>
    </row>
    <row r="71" spans="1:242" s="619" customFormat="1" collapsed="1" x14ac:dyDescent="0.25">
      <c r="A71" s="857"/>
      <c r="B71" s="587"/>
      <c r="C71" s="657"/>
      <c r="D71" s="658"/>
      <c r="E71" s="587"/>
      <c r="F71" s="710"/>
      <c r="G71" s="597"/>
      <c r="H71" s="587"/>
      <c r="I71" s="586"/>
      <c r="J71" s="587"/>
      <c r="K71" s="587"/>
      <c r="L71" s="587"/>
      <c r="M71" s="587"/>
      <c r="N71" s="587"/>
      <c r="O71" s="598"/>
      <c r="P71" s="590"/>
      <c r="Q71" s="641"/>
      <c r="R71" s="642"/>
      <c r="S71" s="642"/>
      <c r="T71" s="642"/>
      <c r="U71" s="642"/>
      <c r="V71" s="643"/>
      <c r="W71" s="576"/>
      <c r="X71" s="590"/>
      <c r="Y71" s="590"/>
      <c r="Z71" s="590"/>
      <c r="AA71" s="590"/>
      <c r="AB71" s="576"/>
      <c r="AC71" s="576"/>
      <c r="AD71" s="576"/>
      <c r="AE71" s="576"/>
      <c r="AF71" s="576"/>
      <c r="AG71" s="576"/>
      <c r="AH71" s="576"/>
      <c r="AI71" s="576"/>
      <c r="AJ71" s="576"/>
      <c r="AK71" s="576"/>
      <c r="AL71" s="576"/>
      <c r="AM71" s="576"/>
      <c r="AN71" s="576"/>
      <c r="AO71" s="576"/>
      <c r="AP71" s="576"/>
      <c r="AQ71" s="576"/>
      <c r="AR71" s="576"/>
      <c r="AS71" s="576"/>
      <c r="AT71" s="576"/>
      <c r="AU71" s="576"/>
      <c r="AV71" s="576"/>
      <c r="AW71" s="576"/>
      <c r="AX71" s="576"/>
      <c r="AY71" s="576"/>
      <c r="AZ71" s="576"/>
      <c r="BA71" s="576"/>
      <c r="BB71" s="576"/>
      <c r="BC71" s="576"/>
      <c r="BD71" s="576"/>
      <c r="BE71" s="576"/>
      <c r="BF71" s="576"/>
      <c r="BG71" s="576"/>
      <c r="BH71" s="576"/>
      <c r="BI71" s="576"/>
      <c r="BJ71" s="576"/>
      <c r="BK71" s="576"/>
      <c r="BL71" s="576"/>
      <c r="BM71" s="576"/>
      <c r="BN71" s="576"/>
      <c r="BO71" s="576"/>
      <c r="BP71" s="576"/>
      <c r="BQ71" s="576"/>
      <c r="BR71" s="576"/>
      <c r="BS71" s="576"/>
      <c r="BT71" s="576"/>
      <c r="BU71" s="576"/>
      <c r="BV71" s="576"/>
      <c r="BW71" s="576"/>
      <c r="BX71" s="576"/>
      <c r="BY71" s="576"/>
      <c r="BZ71" s="576"/>
      <c r="CA71" s="576"/>
      <c r="CB71" s="576"/>
      <c r="CC71" s="576"/>
      <c r="CD71" s="576"/>
      <c r="CE71" s="576"/>
      <c r="CF71" s="576"/>
      <c r="CG71" s="576"/>
      <c r="CH71" s="576"/>
      <c r="CI71" s="576"/>
      <c r="CJ71" s="576"/>
      <c r="CK71" s="576"/>
      <c r="CL71" s="576"/>
      <c r="CM71" s="576"/>
      <c r="CN71" s="576"/>
      <c r="CO71" s="576"/>
      <c r="CP71" s="576"/>
      <c r="CQ71" s="576"/>
      <c r="CR71" s="576"/>
      <c r="CS71" s="576"/>
      <c r="CT71" s="576"/>
      <c r="CU71" s="576"/>
      <c r="CV71" s="576"/>
      <c r="CW71" s="576"/>
      <c r="CX71" s="576"/>
      <c r="CY71" s="576"/>
      <c r="CZ71" s="576"/>
      <c r="DA71" s="576"/>
      <c r="DB71" s="576"/>
      <c r="DC71" s="576"/>
      <c r="DD71" s="576"/>
      <c r="DE71" s="576"/>
      <c r="DF71" s="576"/>
      <c r="DG71" s="576"/>
      <c r="DH71" s="576"/>
      <c r="DI71" s="576"/>
      <c r="DJ71" s="576"/>
      <c r="DK71" s="576"/>
      <c r="DL71" s="576"/>
      <c r="DM71" s="576"/>
      <c r="DN71" s="576"/>
      <c r="DO71" s="576"/>
      <c r="DP71" s="576"/>
      <c r="DQ71" s="576"/>
      <c r="DR71" s="576"/>
      <c r="DS71" s="576"/>
      <c r="DT71" s="576"/>
      <c r="DU71" s="576"/>
      <c r="DV71" s="576"/>
      <c r="DW71" s="576"/>
      <c r="DX71" s="576"/>
      <c r="DY71" s="576"/>
      <c r="DZ71" s="576"/>
      <c r="EA71" s="576"/>
      <c r="EB71" s="576"/>
      <c r="EC71" s="576"/>
      <c r="ED71" s="576"/>
      <c r="EE71" s="576"/>
      <c r="EF71" s="576"/>
      <c r="EG71" s="576"/>
      <c r="EH71" s="576"/>
      <c r="EI71" s="576"/>
      <c r="EJ71" s="576"/>
      <c r="EK71" s="576"/>
      <c r="EL71" s="576"/>
      <c r="EM71" s="576"/>
      <c r="EN71" s="576"/>
      <c r="EO71" s="576"/>
      <c r="EP71" s="576"/>
      <c r="EQ71" s="576"/>
      <c r="ER71" s="576"/>
      <c r="ES71" s="576"/>
      <c r="ET71" s="576"/>
      <c r="EU71" s="576"/>
      <c r="EV71" s="576"/>
      <c r="EW71" s="576"/>
      <c r="EX71" s="576"/>
      <c r="EY71" s="576"/>
      <c r="EZ71" s="576"/>
      <c r="FA71" s="576"/>
      <c r="FB71" s="576"/>
      <c r="FC71" s="576"/>
      <c r="FD71" s="576"/>
      <c r="FE71" s="576"/>
      <c r="FF71" s="576"/>
      <c r="FG71" s="576"/>
      <c r="FH71" s="576"/>
      <c r="FI71" s="576"/>
      <c r="FJ71" s="576"/>
      <c r="FK71" s="576"/>
      <c r="FL71" s="576"/>
      <c r="FM71" s="576"/>
      <c r="FN71" s="576"/>
      <c r="FO71" s="576"/>
      <c r="FP71" s="576"/>
      <c r="FQ71" s="576"/>
      <c r="FR71" s="576"/>
      <c r="FS71" s="576"/>
      <c r="FT71" s="576"/>
      <c r="FU71" s="576"/>
      <c r="FV71" s="576"/>
      <c r="FW71" s="576"/>
      <c r="FX71" s="576"/>
      <c r="FY71" s="576"/>
      <c r="FZ71" s="576"/>
      <c r="GA71" s="576"/>
      <c r="GB71" s="576"/>
      <c r="GC71" s="576"/>
      <c r="GD71" s="576"/>
      <c r="GE71" s="576"/>
      <c r="GF71" s="576"/>
      <c r="GG71" s="576"/>
      <c r="GH71" s="576"/>
      <c r="GI71" s="576"/>
      <c r="GJ71" s="576"/>
      <c r="GK71" s="576"/>
      <c r="GL71" s="576"/>
      <c r="GM71" s="576"/>
      <c r="GN71" s="576"/>
      <c r="GO71" s="576"/>
      <c r="GP71" s="576"/>
      <c r="GQ71" s="576"/>
      <c r="GR71" s="576"/>
      <c r="GS71" s="576"/>
      <c r="GT71" s="576"/>
      <c r="GU71" s="576"/>
      <c r="GV71" s="576"/>
      <c r="GW71" s="576"/>
      <c r="GX71" s="576"/>
      <c r="GY71" s="576"/>
      <c r="GZ71" s="576"/>
      <c r="HA71" s="576"/>
      <c r="HB71" s="576"/>
      <c r="HC71" s="576"/>
      <c r="HD71" s="576"/>
      <c r="HE71" s="576"/>
      <c r="HF71" s="576"/>
      <c r="HG71" s="576"/>
      <c r="HH71" s="576"/>
      <c r="HI71" s="576"/>
      <c r="HJ71" s="576"/>
      <c r="HK71" s="576"/>
      <c r="HL71" s="576"/>
      <c r="HM71" s="576"/>
      <c r="HN71" s="576"/>
      <c r="HO71" s="576"/>
      <c r="HP71" s="576"/>
      <c r="HQ71" s="576"/>
      <c r="HR71" s="576"/>
      <c r="HS71" s="576"/>
      <c r="HT71" s="576"/>
      <c r="HU71" s="576"/>
      <c r="HV71" s="576"/>
      <c r="HW71" s="576"/>
      <c r="HX71" s="576"/>
      <c r="HY71" s="576"/>
      <c r="HZ71" s="576"/>
      <c r="IA71" s="576"/>
      <c r="IB71" s="576"/>
      <c r="IC71" s="576"/>
      <c r="ID71" s="576"/>
      <c r="IE71" s="576"/>
    </row>
    <row r="72" spans="1:242" s="619" customFormat="1" outlineLevel="1" x14ac:dyDescent="0.25">
      <c r="A72" s="841"/>
      <c r="B72" s="587"/>
      <c r="C72" s="673"/>
      <c r="D72" s="674" t="s">
        <v>10</v>
      </c>
      <c r="E72" s="675"/>
      <c r="F72" s="707"/>
      <c r="G72" s="597"/>
      <c r="H72" s="587"/>
      <c r="I72" s="673"/>
      <c r="J72" s="674" t="s">
        <v>10</v>
      </c>
      <c r="K72" s="675"/>
      <c r="L72" s="676"/>
      <c r="M72" s="676"/>
      <c r="N72" s="676"/>
      <c r="O72" s="598"/>
      <c r="P72" s="590"/>
      <c r="Q72" s="645" t="s">
        <v>2</v>
      </c>
      <c r="R72" s="805" t="s">
        <v>2</v>
      </c>
      <c r="S72" s="805" t="s">
        <v>2</v>
      </c>
      <c r="T72" s="804"/>
      <c r="U72" s="804"/>
      <c r="V72" s="1079" t="s">
        <v>77</v>
      </c>
      <c r="W72" s="576"/>
      <c r="X72" s="677"/>
      <c r="Y72" s="677"/>
      <c r="Z72" s="677"/>
      <c r="AA72" s="677"/>
      <c r="AB72" s="576"/>
      <c r="AC72" s="576"/>
      <c r="AD72" s="576"/>
      <c r="AE72" s="576"/>
      <c r="AF72" s="576"/>
      <c r="AG72" s="576"/>
      <c r="AH72" s="576"/>
      <c r="AI72" s="576"/>
      <c r="AJ72" s="576"/>
      <c r="AK72" s="576"/>
      <c r="AL72" s="576"/>
      <c r="AM72" s="576"/>
      <c r="AN72" s="576"/>
      <c r="AO72" s="576"/>
      <c r="AP72" s="576"/>
      <c r="AQ72" s="576"/>
      <c r="AR72" s="576"/>
      <c r="AS72" s="576"/>
      <c r="AT72" s="576"/>
      <c r="AU72" s="576"/>
      <c r="AV72" s="576"/>
      <c r="AW72" s="576"/>
      <c r="AX72" s="576"/>
      <c r="AY72" s="576"/>
      <c r="AZ72" s="576"/>
      <c r="BA72" s="576"/>
      <c r="BB72" s="576"/>
      <c r="BC72" s="576"/>
      <c r="BD72" s="576"/>
      <c r="BE72" s="576"/>
      <c r="BF72" s="576"/>
      <c r="BG72" s="576"/>
      <c r="BH72" s="576"/>
      <c r="BI72" s="576"/>
      <c r="BJ72" s="576"/>
      <c r="BK72" s="576"/>
      <c r="BL72" s="576"/>
      <c r="BM72" s="576"/>
      <c r="BN72" s="576"/>
      <c r="BO72" s="576"/>
      <c r="BP72" s="576"/>
      <c r="BQ72" s="576"/>
      <c r="BR72" s="576"/>
      <c r="BS72" s="576"/>
      <c r="BT72" s="576"/>
      <c r="BU72" s="576"/>
      <c r="BV72" s="576"/>
      <c r="BW72" s="576"/>
      <c r="BX72" s="576"/>
      <c r="BY72" s="576"/>
      <c r="BZ72" s="576"/>
      <c r="CA72" s="576"/>
      <c r="CB72" s="576"/>
      <c r="CC72" s="576"/>
      <c r="CD72" s="576"/>
      <c r="CE72" s="576"/>
      <c r="CF72" s="576"/>
      <c r="CG72" s="576"/>
      <c r="CH72" s="576"/>
      <c r="CI72" s="576"/>
      <c r="CJ72" s="576"/>
      <c r="CK72" s="576"/>
      <c r="CL72" s="576"/>
      <c r="CM72" s="576"/>
      <c r="CN72" s="576"/>
      <c r="CO72" s="576"/>
      <c r="CP72" s="576"/>
      <c r="CQ72" s="576"/>
      <c r="CR72" s="576"/>
      <c r="CS72" s="576"/>
      <c r="CT72" s="576"/>
      <c r="CU72" s="576"/>
      <c r="CV72" s="576"/>
      <c r="CW72" s="576"/>
      <c r="CX72" s="576"/>
      <c r="CY72" s="576"/>
      <c r="CZ72" s="576"/>
      <c r="DA72" s="576"/>
      <c r="DB72" s="576"/>
      <c r="DC72" s="576"/>
      <c r="DD72" s="576"/>
      <c r="DE72" s="576"/>
      <c r="DF72" s="576"/>
      <c r="DG72" s="576"/>
      <c r="DH72" s="576"/>
      <c r="DI72" s="576"/>
      <c r="DJ72" s="576"/>
      <c r="DK72" s="576"/>
      <c r="DL72" s="576"/>
      <c r="DM72" s="576"/>
      <c r="DN72" s="576"/>
      <c r="DO72" s="576"/>
      <c r="DP72" s="576"/>
      <c r="DQ72" s="576"/>
      <c r="DR72" s="576"/>
      <c r="DS72" s="576"/>
      <c r="DT72" s="576"/>
      <c r="DU72" s="576"/>
      <c r="DV72" s="576"/>
      <c r="DW72" s="576"/>
      <c r="DX72" s="576"/>
      <c r="DY72" s="576"/>
      <c r="DZ72" s="576"/>
      <c r="EA72" s="576"/>
      <c r="EB72" s="576"/>
      <c r="EC72" s="576"/>
      <c r="ED72" s="576"/>
      <c r="EE72" s="576"/>
      <c r="EF72" s="576"/>
      <c r="EG72" s="576"/>
      <c r="EH72" s="576"/>
      <c r="EI72" s="576"/>
      <c r="EJ72" s="576"/>
      <c r="EK72" s="576"/>
      <c r="EL72" s="576"/>
      <c r="EM72" s="576"/>
      <c r="EN72" s="576"/>
      <c r="EO72" s="576"/>
      <c r="EP72" s="576"/>
      <c r="EQ72" s="576"/>
      <c r="ER72" s="576"/>
      <c r="ES72" s="576"/>
      <c r="ET72" s="576"/>
      <c r="EU72" s="576"/>
      <c r="EV72" s="576"/>
      <c r="EW72" s="576"/>
      <c r="EX72" s="576"/>
      <c r="EY72" s="576"/>
      <c r="EZ72" s="576"/>
      <c r="FA72" s="576"/>
      <c r="FB72" s="576"/>
      <c r="FC72" s="576"/>
      <c r="FD72" s="576"/>
      <c r="FE72" s="576"/>
      <c r="FF72" s="576"/>
      <c r="FG72" s="576"/>
      <c r="FH72" s="576"/>
      <c r="FI72" s="576"/>
      <c r="FJ72" s="576"/>
      <c r="FK72" s="576"/>
      <c r="FL72" s="576"/>
      <c r="FM72" s="576"/>
      <c r="FN72" s="576"/>
      <c r="FO72" s="576"/>
      <c r="FP72" s="576"/>
      <c r="FQ72" s="576"/>
      <c r="FR72" s="576"/>
      <c r="FS72" s="576"/>
      <c r="FT72" s="576"/>
      <c r="FU72" s="576"/>
      <c r="FV72" s="576"/>
      <c r="FW72" s="576"/>
      <c r="FX72" s="576"/>
      <c r="FY72" s="576"/>
      <c r="FZ72" s="576"/>
      <c r="GA72" s="576"/>
      <c r="GB72" s="576"/>
      <c r="GC72" s="576"/>
      <c r="GD72" s="576"/>
      <c r="GE72" s="576"/>
      <c r="GF72" s="576"/>
      <c r="GG72" s="576"/>
      <c r="GH72" s="576"/>
      <c r="GI72" s="576"/>
      <c r="GJ72" s="576"/>
      <c r="GK72" s="576"/>
      <c r="GL72" s="576"/>
      <c r="GM72" s="576"/>
      <c r="GN72" s="576"/>
      <c r="GO72" s="576"/>
      <c r="GP72" s="576"/>
      <c r="GQ72" s="576"/>
      <c r="GR72" s="576"/>
      <c r="GS72" s="576"/>
      <c r="GT72" s="576"/>
      <c r="GU72" s="576"/>
      <c r="GV72" s="576"/>
      <c r="GW72" s="576"/>
      <c r="GX72" s="576"/>
      <c r="GY72" s="576"/>
      <c r="GZ72" s="576"/>
      <c r="HA72" s="576"/>
      <c r="HB72" s="576"/>
      <c r="HC72" s="576"/>
      <c r="HD72" s="576"/>
      <c r="HE72" s="576"/>
      <c r="HF72" s="576"/>
      <c r="HG72" s="576"/>
      <c r="HH72" s="576"/>
      <c r="HI72" s="576"/>
      <c r="HJ72" s="576"/>
      <c r="HK72" s="576"/>
      <c r="HL72" s="576"/>
      <c r="HM72" s="576"/>
      <c r="HN72" s="576"/>
      <c r="HO72" s="576"/>
      <c r="HP72" s="576"/>
      <c r="HQ72" s="576"/>
      <c r="HR72" s="576"/>
      <c r="HS72" s="576"/>
      <c r="HT72" s="576"/>
      <c r="HU72" s="576"/>
      <c r="HV72" s="576"/>
      <c r="HW72" s="576"/>
      <c r="HX72" s="576"/>
      <c r="HY72" s="576"/>
      <c r="HZ72" s="576"/>
      <c r="IA72" s="576"/>
      <c r="IB72" s="576"/>
      <c r="IC72" s="576"/>
      <c r="ID72" s="576"/>
      <c r="IE72" s="576"/>
    </row>
    <row r="73" spans="1:242" s="619" customFormat="1" ht="31.5" outlineLevel="1" x14ac:dyDescent="0.25">
      <c r="A73" s="850" t="s">
        <v>253</v>
      </c>
      <c r="B73" s="587"/>
      <c r="C73" s="620" t="s">
        <v>78</v>
      </c>
      <c r="D73" s="621" t="s">
        <v>79</v>
      </c>
      <c r="E73" s="621" t="s">
        <v>80</v>
      </c>
      <c r="F73" s="927"/>
      <c r="G73" s="597"/>
      <c r="H73" s="587"/>
      <c r="I73" s="620" t="s">
        <v>78</v>
      </c>
      <c r="J73" s="621" t="s">
        <v>79</v>
      </c>
      <c r="K73" s="670" t="s">
        <v>80</v>
      </c>
      <c r="L73" s="676"/>
      <c r="M73" s="676"/>
      <c r="N73" s="676"/>
      <c r="O73" s="598"/>
      <c r="P73" s="590"/>
      <c r="Q73" s="648" t="s">
        <v>78</v>
      </c>
      <c r="R73" s="678" t="s">
        <v>79</v>
      </c>
      <c r="S73" s="678" t="s">
        <v>80</v>
      </c>
      <c r="T73" s="679"/>
      <c r="U73" s="679"/>
      <c r="V73" s="1081"/>
      <c r="W73" s="576"/>
      <c r="X73" s="603"/>
      <c r="Y73" s="603"/>
      <c r="Z73" s="603"/>
      <c r="AA73" s="603"/>
      <c r="AB73" s="576"/>
      <c r="AC73" s="576"/>
      <c r="AD73" s="576"/>
      <c r="AE73" s="576"/>
      <c r="AF73" s="576"/>
      <c r="AG73" s="576"/>
      <c r="AH73" s="576"/>
      <c r="AI73" s="576"/>
      <c r="AJ73" s="576"/>
      <c r="AK73" s="576"/>
      <c r="AL73" s="576"/>
      <c r="AM73" s="576"/>
      <c r="AN73" s="576"/>
      <c r="AO73" s="576"/>
      <c r="AP73" s="576"/>
      <c r="AQ73" s="576"/>
      <c r="AR73" s="576"/>
      <c r="AS73" s="576"/>
      <c r="AT73" s="576"/>
      <c r="AU73" s="576"/>
      <c r="AV73" s="576"/>
      <c r="AW73" s="576"/>
      <c r="AX73" s="576"/>
      <c r="AY73" s="576"/>
      <c r="AZ73" s="576"/>
      <c r="BA73" s="576"/>
      <c r="BB73" s="576"/>
      <c r="BC73" s="576"/>
      <c r="BD73" s="576"/>
      <c r="BE73" s="576"/>
      <c r="BF73" s="576"/>
      <c r="BG73" s="576"/>
      <c r="BH73" s="576"/>
      <c r="BI73" s="576"/>
      <c r="BJ73" s="576"/>
      <c r="BK73" s="576"/>
      <c r="BL73" s="576"/>
      <c r="BM73" s="576"/>
      <c r="BN73" s="576"/>
      <c r="BO73" s="576"/>
      <c r="BP73" s="576"/>
      <c r="BQ73" s="576"/>
      <c r="BR73" s="576"/>
      <c r="BS73" s="576"/>
      <c r="BT73" s="576"/>
      <c r="BU73" s="576"/>
      <c r="BV73" s="576"/>
      <c r="BW73" s="576"/>
      <c r="BX73" s="576"/>
      <c r="BY73" s="576"/>
      <c r="BZ73" s="576"/>
      <c r="CA73" s="576"/>
      <c r="CB73" s="576"/>
      <c r="CC73" s="576"/>
      <c r="CD73" s="576"/>
      <c r="CE73" s="576"/>
      <c r="CF73" s="576"/>
      <c r="CG73" s="576"/>
      <c r="CH73" s="576"/>
      <c r="CI73" s="576"/>
      <c r="CJ73" s="576"/>
      <c r="CK73" s="576"/>
      <c r="CL73" s="576"/>
      <c r="CM73" s="576"/>
      <c r="CN73" s="576"/>
      <c r="CO73" s="576"/>
      <c r="CP73" s="576"/>
      <c r="CQ73" s="576"/>
      <c r="CR73" s="576"/>
      <c r="CS73" s="576"/>
      <c r="CT73" s="576"/>
      <c r="CU73" s="576"/>
      <c r="CV73" s="576"/>
      <c r="CW73" s="576"/>
      <c r="CX73" s="576"/>
      <c r="CY73" s="576"/>
      <c r="CZ73" s="576"/>
      <c r="DA73" s="576"/>
      <c r="DB73" s="576"/>
      <c r="DC73" s="576"/>
      <c r="DD73" s="576"/>
      <c r="DE73" s="576"/>
      <c r="DF73" s="576"/>
      <c r="DG73" s="576"/>
      <c r="DH73" s="576"/>
      <c r="DI73" s="576"/>
      <c r="DJ73" s="576"/>
      <c r="DK73" s="576"/>
      <c r="DL73" s="576"/>
      <c r="DM73" s="576"/>
      <c r="DN73" s="576"/>
      <c r="DO73" s="576"/>
      <c r="DP73" s="576"/>
      <c r="DQ73" s="576"/>
      <c r="DR73" s="576"/>
      <c r="DS73" s="576"/>
      <c r="DT73" s="576"/>
      <c r="DU73" s="576"/>
      <c r="DV73" s="576"/>
      <c r="DW73" s="576"/>
      <c r="DX73" s="576"/>
      <c r="DY73" s="576"/>
      <c r="DZ73" s="576"/>
      <c r="EA73" s="576"/>
      <c r="EB73" s="576"/>
      <c r="EC73" s="576"/>
      <c r="ED73" s="576"/>
      <c r="EE73" s="576"/>
      <c r="EF73" s="576"/>
      <c r="EG73" s="576"/>
      <c r="EH73" s="576"/>
      <c r="EI73" s="576"/>
      <c r="EJ73" s="576"/>
      <c r="EK73" s="576"/>
      <c r="EL73" s="576"/>
      <c r="EM73" s="576"/>
      <c r="EN73" s="576"/>
      <c r="EO73" s="576"/>
      <c r="EP73" s="576"/>
      <c r="EQ73" s="576"/>
      <c r="ER73" s="576"/>
      <c r="ES73" s="576"/>
      <c r="ET73" s="576"/>
      <c r="EU73" s="576"/>
      <c r="EV73" s="576"/>
      <c r="EW73" s="576"/>
      <c r="EX73" s="576"/>
      <c r="EY73" s="576"/>
      <c r="EZ73" s="576"/>
      <c r="FA73" s="576"/>
      <c r="FB73" s="576"/>
      <c r="FC73" s="576"/>
      <c r="FD73" s="576"/>
      <c r="FE73" s="576"/>
      <c r="FF73" s="576"/>
      <c r="FG73" s="576"/>
      <c r="FH73" s="576"/>
      <c r="FI73" s="576"/>
      <c r="FJ73" s="576"/>
      <c r="FK73" s="576"/>
      <c r="FL73" s="576"/>
      <c r="FM73" s="576"/>
      <c r="FN73" s="576"/>
      <c r="FO73" s="576"/>
      <c r="FP73" s="576"/>
      <c r="FQ73" s="576"/>
      <c r="FR73" s="576"/>
      <c r="FS73" s="576"/>
      <c r="FT73" s="576"/>
      <c r="FU73" s="576"/>
      <c r="FV73" s="576"/>
      <c r="FW73" s="576"/>
      <c r="FX73" s="576"/>
      <c r="FY73" s="576"/>
      <c r="FZ73" s="576"/>
      <c r="GA73" s="576"/>
      <c r="GB73" s="576"/>
      <c r="GC73" s="576"/>
      <c r="GD73" s="576"/>
      <c r="GE73" s="576"/>
      <c r="GF73" s="576"/>
      <c r="GG73" s="576"/>
      <c r="GH73" s="576"/>
      <c r="GI73" s="576"/>
      <c r="GJ73" s="576"/>
      <c r="GK73" s="576"/>
      <c r="GL73" s="576"/>
      <c r="GM73" s="576"/>
      <c r="GN73" s="576"/>
      <c r="GO73" s="576"/>
      <c r="GP73" s="576"/>
      <c r="GQ73" s="576"/>
      <c r="GR73" s="576"/>
      <c r="GS73" s="576"/>
      <c r="GT73" s="576"/>
      <c r="GU73" s="576"/>
      <c r="GV73" s="576"/>
      <c r="GW73" s="576"/>
      <c r="GX73" s="576"/>
      <c r="GY73" s="576"/>
      <c r="GZ73" s="576"/>
      <c r="HA73" s="576"/>
      <c r="HB73" s="576"/>
      <c r="HC73" s="576"/>
      <c r="HD73" s="576"/>
      <c r="HE73" s="576"/>
      <c r="HF73" s="576"/>
      <c r="HG73" s="576"/>
      <c r="HH73" s="576"/>
      <c r="HI73" s="576"/>
      <c r="HJ73" s="576"/>
      <c r="HK73" s="576"/>
      <c r="HL73" s="576"/>
      <c r="HM73" s="576"/>
      <c r="HN73" s="576"/>
      <c r="HO73" s="576"/>
      <c r="HP73" s="576"/>
      <c r="HQ73" s="576"/>
      <c r="HR73" s="576"/>
      <c r="HS73" s="576"/>
      <c r="HT73" s="576"/>
      <c r="HU73" s="576"/>
      <c r="HV73" s="576"/>
      <c r="HW73" s="576"/>
      <c r="HX73" s="576"/>
      <c r="HY73" s="576"/>
      <c r="HZ73" s="576"/>
      <c r="IA73" s="576"/>
      <c r="IB73" s="576"/>
      <c r="IC73" s="576"/>
      <c r="ID73" s="576"/>
      <c r="IE73" s="576"/>
    </row>
    <row r="74" spans="1:242" s="619" customFormat="1" outlineLevel="1" x14ac:dyDescent="0.25">
      <c r="A74" s="843"/>
      <c r="B74" s="587"/>
      <c r="C74" s="620" t="s">
        <v>60</v>
      </c>
      <c r="D74" s="621" t="s">
        <v>60</v>
      </c>
      <c r="E74" s="621" t="s">
        <v>60</v>
      </c>
      <c r="F74" s="707"/>
      <c r="G74" s="597"/>
      <c r="H74" s="587"/>
      <c r="I74" s="620" t="s">
        <v>29</v>
      </c>
      <c r="J74" s="621" t="s">
        <v>29</v>
      </c>
      <c r="K74" s="621" t="s">
        <v>29</v>
      </c>
      <c r="L74" s="676"/>
      <c r="M74" s="676"/>
      <c r="N74" s="676"/>
      <c r="O74" s="598"/>
      <c r="P74" s="590"/>
      <c r="Q74" s="623" t="s">
        <v>47</v>
      </c>
      <c r="R74" s="680" t="s">
        <v>47</v>
      </c>
      <c r="S74" s="624" t="s">
        <v>47</v>
      </c>
      <c r="T74" s="592"/>
      <c r="U74" s="592"/>
      <c r="V74" s="650" t="s">
        <v>47</v>
      </c>
      <c r="W74" s="576"/>
      <c r="X74" s="622"/>
      <c r="Y74" s="622"/>
      <c r="Z74" s="622"/>
      <c r="AA74" s="622"/>
      <c r="AB74" s="576"/>
      <c r="AC74" s="576"/>
      <c r="AD74" s="576"/>
      <c r="AE74" s="576"/>
      <c r="AF74" s="576"/>
      <c r="AG74" s="576"/>
      <c r="AH74" s="576"/>
      <c r="AI74" s="576"/>
      <c r="AJ74" s="576"/>
      <c r="AK74" s="576"/>
      <c r="AL74" s="576"/>
      <c r="AM74" s="576"/>
      <c r="AN74" s="576"/>
      <c r="AO74" s="576"/>
      <c r="AP74" s="576"/>
      <c r="AQ74" s="576"/>
      <c r="AR74" s="576"/>
      <c r="AS74" s="576"/>
      <c r="AT74" s="576"/>
      <c r="AU74" s="576"/>
      <c r="AV74" s="576"/>
      <c r="AW74" s="576"/>
      <c r="AX74" s="576"/>
      <c r="AY74" s="576"/>
      <c r="AZ74" s="576"/>
      <c r="BA74" s="576"/>
      <c r="BB74" s="576"/>
      <c r="BC74" s="576"/>
      <c r="BD74" s="576"/>
      <c r="BE74" s="576"/>
      <c r="BF74" s="576"/>
      <c r="BG74" s="576"/>
      <c r="BH74" s="576"/>
      <c r="BI74" s="576"/>
      <c r="BJ74" s="576"/>
      <c r="BK74" s="576"/>
      <c r="BL74" s="576"/>
      <c r="BM74" s="576"/>
      <c r="BN74" s="576"/>
      <c r="BO74" s="576"/>
      <c r="BP74" s="576"/>
      <c r="BQ74" s="576"/>
      <c r="BR74" s="576"/>
      <c r="BS74" s="576"/>
      <c r="BT74" s="576"/>
      <c r="BU74" s="576"/>
      <c r="BV74" s="576"/>
      <c r="BW74" s="576"/>
      <c r="BX74" s="576"/>
      <c r="BY74" s="576"/>
      <c r="BZ74" s="576"/>
      <c r="CA74" s="576"/>
      <c r="CB74" s="576"/>
      <c r="CC74" s="576"/>
      <c r="CD74" s="576"/>
      <c r="CE74" s="576"/>
      <c r="CF74" s="576"/>
      <c r="CG74" s="576"/>
      <c r="CH74" s="576"/>
      <c r="CI74" s="576"/>
      <c r="CJ74" s="576"/>
      <c r="CK74" s="576"/>
      <c r="CL74" s="576"/>
      <c r="CM74" s="576"/>
      <c r="CN74" s="576"/>
      <c r="CO74" s="576"/>
      <c r="CP74" s="576"/>
      <c r="CQ74" s="576"/>
      <c r="CR74" s="576"/>
      <c r="CS74" s="576"/>
      <c r="CT74" s="576"/>
      <c r="CU74" s="576"/>
      <c r="CV74" s="576"/>
      <c r="CW74" s="576"/>
      <c r="CX74" s="576"/>
      <c r="CY74" s="576"/>
      <c r="CZ74" s="576"/>
      <c r="DA74" s="576"/>
      <c r="DB74" s="576"/>
      <c r="DC74" s="576"/>
      <c r="DD74" s="576"/>
      <c r="DE74" s="576"/>
      <c r="DF74" s="576"/>
      <c r="DG74" s="576"/>
      <c r="DH74" s="576"/>
      <c r="DI74" s="576"/>
      <c r="DJ74" s="576"/>
      <c r="DK74" s="576"/>
      <c r="DL74" s="576"/>
      <c r="DM74" s="576"/>
      <c r="DN74" s="576"/>
      <c r="DO74" s="576"/>
      <c r="DP74" s="576"/>
      <c r="DQ74" s="576"/>
      <c r="DR74" s="576"/>
      <c r="DS74" s="576"/>
      <c r="DT74" s="576"/>
      <c r="DU74" s="576"/>
      <c r="DV74" s="576"/>
      <c r="DW74" s="576"/>
      <c r="DX74" s="576"/>
      <c r="DY74" s="576"/>
      <c r="DZ74" s="576"/>
      <c r="EA74" s="576"/>
      <c r="EB74" s="576"/>
      <c r="EC74" s="576"/>
      <c r="ED74" s="576"/>
      <c r="EE74" s="576"/>
      <c r="EF74" s="576"/>
      <c r="EG74" s="576"/>
      <c r="EH74" s="576"/>
      <c r="EI74" s="576"/>
      <c r="EJ74" s="576"/>
      <c r="EK74" s="576"/>
      <c r="EL74" s="576"/>
      <c r="EM74" s="576"/>
      <c r="EN74" s="576"/>
      <c r="EO74" s="576"/>
      <c r="EP74" s="576"/>
      <c r="EQ74" s="576"/>
      <c r="ER74" s="576"/>
      <c r="ES74" s="576"/>
      <c r="ET74" s="576"/>
      <c r="EU74" s="576"/>
      <c r="EV74" s="576"/>
      <c r="EW74" s="576"/>
      <c r="EX74" s="576"/>
      <c r="EY74" s="576"/>
      <c r="EZ74" s="576"/>
      <c r="FA74" s="576"/>
      <c r="FB74" s="576"/>
      <c r="FC74" s="576"/>
      <c r="FD74" s="576"/>
      <c r="FE74" s="576"/>
      <c r="FF74" s="576"/>
      <c r="FG74" s="576"/>
      <c r="FH74" s="576"/>
      <c r="FI74" s="576"/>
      <c r="FJ74" s="576"/>
      <c r="FK74" s="576"/>
      <c r="FL74" s="576"/>
      <c r="FM74" s="576"/>
      <c r="FN74" s="576"/>
      <c r="FO74" s="576"/>
      <c r="FP74" s="576"/>
      <c r="FQ74" s="576"/>
      <c r="FR74" s="576"/>
      <c r="FS74" s="576"/>
      <c r="FT74" s="576"/>
      <c r="FU74" s="576"/>
      <c r="FV74" s="576"/>
      <c r="FW74" s="576"/>
      <c r="FX74" s="576"/>
      <c r="FY74" s="576"/>
      <c r="FZ74" s="576"/>
      <c r="GA74" s="576"/>
      <c r="GB74" s="576"/>
      <c r="GC74" s="576"/>
      <c r="GD74" s="576"/>
      <c r="GE74" s="576"/>
      <c r="GF74" s="576"/>
      <c r="GG74" s="576"/>
      <c r="GH74" s="576"/>
      <c r="GI74" s="576"/>
      <c r="GJ74" s="576"/>
      <c r="GK74" s="576"/>
      <c r="GL74" s="576"/>
      <c r="GM74" s="576"/>
      <c r="GN74" s="576"/>
      <c r="GO74" s="576"/>
      <c r="GP74" s="576"/>
      <c r="GQ74" s="576"/>
      <c r="GR74" s="576"/>
      <c r="GS74" s="576"/>
      <c r="GT74" s="576"/>
      <c r="GU74" s="576"/>
      <c r="GV74" s="576"/>
      <c r="GW74" s="576"/>
      <c r="GX74" s="576"/>
      <c r="GY74" s="576"/>
      <c r="GZ74" s="576"/>
      <c r="HA74" s="576"/>
      <c r="HB74" s="576"/>
      <c r="HC74" s="576"/>
      <c r="HD74" s="576"/>
      <c r="HE74" s="576"/>
      <c r="HF74" s="576"/>
      <c r="HG74" s="576"/>
      <c r="HH74" s="576"/>
      <c r="HI74" s="576"/>
      <c r="HJ74" s="576"/>
      <c r="HK74" s="576"/>
      <c r="HL74" s="576"/>
      <c r="HM74" s="576"/>
      <c r="HN74" s="576"/>
      <c r="HO74" s="576"/>
      <c r="HP74" s="576"/>
      <c r="HQ74" s="576"/>
      <c r="HR74" s="576"/>
      <c r="HS74" s="576"/>
      <c r="HT74" s="576"/>
      <c r="HU74" s="576"/>
      <c r="HV74" s="576"/>
      <c r="HW74" s="576"/>
      <c r="HX74" s="576"/>
      <c r="HY74" s="576"/>
      <c r="HZ74" s="576"/>
      <c r="IA74" s="576"/>
      <c r="IB74" s="576"/>
      <c r="IC74" s="576"/>
      <c r="ID74" s="576"/>
      <c r="IE74" s="576"/>
      <c r="IF74" s="576"/>
    </row>
    <row r="75" spans="1:242" s="619" customFormat="1" outlineLevel="1" x14ac:dyDescent="0.25">
      <c r="A75" s="844" t="s">
        <v>3</v>
      </c>
      <c r="B75" s="587"/>
      <c r="C75" s="627"/>
      <c r="D75" s="628"/>
      <c r="E75" s="628"/>
      <c r="F75" s="707"/>
      <c r="G75" s="597"/>
      <c r="H75" s="587"/>
      <c r="I75" s="672"/>
      <c r="J75" s="681"/>
      <c r="K75" s="681"/>
      <c r="L75" s="682"/>
      <c r="M75" s="587"/>
      <c r="N75" s="587"/>
      <c r="O75" s="598"/>
      <c r="P75" s="590"/>
      <c r="Q75" s="632">
        <f t="shared" ref="Q75:S81" si="5">IF(C75="-",0,(C75*I75))</f>
        <v>0</v>
      </c>
      <c r="R75" s="683">
        <f t="shared" si="5"/>
        <v>0</v>
      </c>
      <c r="S75" s="633">
        <f t="shared" si="5"/>
        <v>0</v>
      </c>
      <c r="T75" s="608"/>
      <c r="U75" s="608"/>
      <c r="V75" s="634">
        <f>SUM(Q75:S81)</f>
        <v>0</v>
      </c>
      <c r="W75" s="576"/>
      <c r="X75" s="653"/>
      <c r="Y75" s="653"/>
      <c r="Z75" s="653"/>
      <c r="AA75" s="653"/>
      <c r="AB75" s="576"/>
      <c r="AC75" s="576"/>
      <c r="AD75" s="576"/>
      <c r="AE75" s="576"/>
      <c r="AF75" s="576"/>
      <c r="AG75" s="576"/>
      <c r="AH75" s="576"/>
      <c r="AI75" s="576"/>
      <c r="AJ75" s="576"/>
      <c r="AK75" s="576"/>
      <c r="AL75" s="576"/>
      <c r="AM75" s="576"/>
      <c r="AN75" s="576"/>
      <c r="AO75" s="576"/>
      <c r="AP75" s="576"/>
      <c r="AQ75" s="576"/>
      <c r="AR75" s="576"/>
      <c r="AS75" s="576"/>
      <c r="AT75" s="576"/>
      <c r="AU75" s="576"/>
      <c r="AV75" s="576"/>
      <c r="AW75" s="576"/>
      <c r="AX75" s="576"/>
      <c r="AY75" s="576"/>
      <c r="AZ75" s="576"/>
      <c r="BA75" s="576"/>
      <c r="BB75" s="576"/>
      <c r="BC75" s="576"/>
      <c r="BD75" s="576"/>
      <c r="BE75" s="576"/>
      <c r="BF75" s="576"/>
      <c r="BG75" s="576"/>
      <c r="BH75" s="576"/>
      <c r="BI75" s="576"/>
      <c r="BJ75" s="576"/>
      <c r="BK75" s="576"/>
      <c r="BL75" s="576"/>
      <c r="BM75" s="576"/>
      <c r="BN75" s="576"/>
      <c r="BO75" s="576"/>
      <c r="BP75" s="576"/>
      <c r="BQ75" s="576"/>
      <c r="BR75" s="576"/>
      <c r="BS75" s="576"/>
      <c r="BT75" s="576"/>
      <c r="BU75" s="576"/>
      <c r="BV75" s="576"/>
      <c r="BW75" s="576"/>
      <c r="BX75" s="576"/>
      <c r="BY75" s="576"/>
      <c r="BZ75" s="576"/>
      <c r="CA75" s="576"/>
      <c r="CB75" s="576"/>
      <c r="CC75" s="576"/>
      <c r="CD75" s="576"/>
      <c r="CE75" s="576"/>
      <c r="CF75" s="576"/>
      <c r="CG75" s="576"/>
      <c r="CH75" s="576"/>
      <c r="CI75" s="576"/>
      <c r="CJ75" s="576"/>
      <c r="CK75" s="576"/>
      <c r="CL75" s="576"/>
      <c r="CM75" s="576"/>
      <c r="CN75" s="576"/>
      <c r="CO75" s="576"/>
      <c r="CP75" s="576"/>
      <c r="CQ75" s="576"/>
      <c r="CR75" s="576"/>
      <c r="CS75" s="576"/>
      <c r="CT75" s="576"/>
      <c r="CU75" s="576"/>
      <c r="CV75" s="576"/>
      <c r="CW75" s="576"/>
      <c r="CX75" s="576"/>
      <c r="CY75" s="576"/>
      <c r="CZ75" s="576"/>
      <c r="DA75" s="576"/>
      <c r="DB75" s="576"/>
      <c r="DC75" s="576"/>
      <c r="DD75" s="576"/>
      <c r="DE75" s="576"/>
      <c r="DF75" s="576"/>
      <c r="DG75" s="576"/>
      <c r="DH75" s="576"/>
      <c r="DI75" s="576"/>
      <c r="DJ75" s="576"/>
      <c r="DK75" s="576"/>
      <c r="DL75" s="576"/>
      <c r="DM75" s="576"/>
      <c r="DN75" s="576"/>
      <c r="DO75" s="576"/>
      <c r="DP75" s="576"/>
      <c r="DQ75" s="576"/>
      <c r="DR75" s="576"/>
      <c r="DS75" s="576"/>
      <c r="DT75" s="576"/>
      <c r="DU75" s="576"/>
      <c r="DV75" s="576"/>
      <c r="DW75" s="576"/>
      <c r="DX75" s="576"/>
      <c r="DY75" s="576"/>
      <c r="DZ75" s="576"/>
      <c r="EA75" s="576"/>
      <c r="EB75" s="576"/>
      <c r="EC75" s="576"/>
      <c r="ED75" s="576"/>
      <c r="EE75" s="576"/>
      <c r="EF75" s="576"/>
      <c r="EG75" s="576"/>
      <c r="EH75" s="576"/>
      <c r="EI75" s="576"/>
      <c r="EJ75" s="576"/>
      <c r="EK75" s="576"/>
      <c r="EL75" s="576"/>
      <c r="EM75" s="576"/>
      <c r="EN75" s="576"/>
      <c r="EO75" s="576"/>
      <c r="EP75" s="576"/>
      <c r="EQ75" s="576"/>
      <c r="ER75" s="576"/>
      <c r="ES75" s="576"/>
      <c r="ET75" s="576"/>
      <c r="EU75" s="576"/>
      <c r="EV75" s="576"/>
      <c r="EW75" s="576"/>
      <c r="EX75" s="576"/>
      <c r="EY75" s="576"/>
      <c r="EZ75" s="576"/>
      <c r="FA75" s="576"/>
      <c r="FB75" s="576"/>
      <c r="FC75" s="576"/>
      <c r="FD75" s="576"/>
      <c r="FE75" s="576"/>
      <c r="FF75" s="576"/>
      <c r="FG75" s="576"/>
      <c r="FH75" s="576"/>
      <c r="FI75" s="576"/>
      <c r="FJ75" s="576"/>
      <c r="FK75" s="576"/>
      <c r="FL75" s="576"/>
      <c r="FM75" s="576"/>
      <c r="FN75" s="576"/>
      <c r="FO75" s="576"/>
      <c r="FP75" s="576"/>
      <c r="FQ75" s="576"/>
      <c r="FR75" s="576"/>
      <c r="FS75" s="576"/>
      <c r="FT75" s="576"/>
      <c r="FU75" s="576"/>
      <c r="FV75" s="576"/>
      <c r="FW75" s="576"/>
      <c r="FX75" s="576"/>
      <c r="FY75" s="576"/>
      <c r="FZ75" s="576"/>
      <c r="GA75" s="576"/>
      <c r="GB75" s="576"/>
      <c r="GC75" s="576"/>
      <c r="GD75" s="576"/>
      <c r="GE75" s="576"/>
      <c r="GF75" s="576"/>
      <c r="GG75" s="576"/>
      <c r="GH75" s="576"/>
      <c r="GI75" s="576"/>
      <c r="GJ75" s="576"/>
      <c r="GK75" s="576"/>
      <c r="GL75" s="576"/>
      <c r="GM75" s="576"/>
      <c r="GN75" s="576"/>
      <c r="GO75" s="576"/>
      <c r="GP75" s="576"/>
      <c r="GQ75" s="576"/>
      <c r="GR75" s="576"/>
      <c r="GS75" s="576"/>
      <c r="GT75" s="576"/>
      <c r="GU75" s="576"/>
      <c r="GV75" s="576"/>
      <c r="GW75" s="576"/>
      <c r="GX75" s="576"/>
      <c r="GY75" s="576"/>
      <c r="GZ75" s="576"/>
      <c r="HA75" s="576"/>
      <c r="HB75" s="576"/>
      <c r="HC75" s="576"/>
      <c r="HD75" s="576"/>
      <c r="HE75" s="576"/>
      <c r="HF75" s="576"/>
      <c r="HG75" s="576"/>
      <c r="HH75" s="576"/>
      <c r="HI75" s="576"/>
      <c r="HJ75" s="576"/>
      <c r="HK75" s="576"/>
      <c r="HL75" s="576"/>
      <c r="HM75" s="576"/>
      <c r="HN75" s="576"/>
      <c r="HO75" s="576"/>
      <c r="HP75" s="576"/>
      <c r="HQ75" s="576"/>
      <c r="HR75" s="576"/>
      <c r="HS75" s="576"/>
      <c r="HT75" s="576"/>
      <c r="HU75" s="576"/>
      <c r="HV75" s="576"/>
      <c r="HW75" s="576"/>
      <c r="HX75" s="576"/>
      <c r="HY75" s="576"/>
      <c r="HZ75" s="576"/>
      <c r="IA75" s="576"/>
      <c r="IB75" s="576"/>
      <c r="IC75" s="576"/>
      <c r="ID75" s="576"/>
      <c r="IE75" s="576"/>
      <c r="IF75" s="576"/>
    </row>
    <row r="76" spans="1:242" s="619" customFormat="1" outlineLevel="1" x14ac:dyDescent="0.25">
      <c r="A76" s="845" t="s">
        <v>61</v>
      </c>
      <c r="B76" s="587"/>
      <c r="C76" s="627"/>
      <c r="D76" s="628"/>
      <c r="E76" s="628"/>
      <c r="F76" s="928"/>
      <c r="G76" s="597"/>
      <c r="H76" s="587"/>
      <c r="I76" s="672"/>
      <c r="J76" s="681"/>
      <c r="K76" s="681"/>
      <c r="L76" s="682"/>
      <c r="M76" s="587"/>
      <c r="N76" s="587"/>
      <c r="O76" s="598"/>
      <c r="P76" s="590"/>
      <c r="Q76" s="632">
        <f t="shared" si="5"/>
        <v>0</v>
      </c>
      <c r="R76" s="683">
        <f t="shared" si="5"/>
        <v>0</v>
      </c>
      <c r="S76" s="633">
        <f t="shared" si="5"/>
        <v>0</v>
      </c>
      <c r="T76" s="608"/>
      <c r="U76" s="608"/>
      <c r="V76" s="643"/>
      <c r="W76" s="576"/>
      <c r="X76" s="653"/>
      <c r="Y76" s="653"/>
      <c r="Z76" s="653"/>
      <c r="AA76" s="653"/>
      <c r="AB76" s="576"/>
      <c r="AC76" s="576"/>
      <c r="AD76" s="576"/>
      <c r="AE76" s="576"/>
      <c r="AF76" s="576"/>
      <c r="AG76" s="576"/>
      <c r="AH76" s="576"/>
      <c r="AI76" s="576"/>
      <c r="AJ76" s="576"/>
      <c r="AK76" s="576"/>
      <c r="AL76" s="576"/>
      <c r="AM76" s="576"/>
      <c r="AN76" s="576"/>
      <c r="AO76" s="576"/>
      <c r="AP76" s="576"/>
      <c r="AQ76" s="576"/>
      <c r="AR76" s="576"/>
      <c r="AS76" s="576"/>
      <c r="AT76" s="576"/>
      <c r="AU76" s="576"/>
      <c r="AV76" s="576"/>
      <c r="AW76" s="576"/>
      <c r="AX76" s="576"/>
      <c r="AY76" s="576"/>
      <c r="AZ76" s="576"/>
      <c r="BA76" s="576"/>
      <c r="BB76" s="576"/>
      <c r="BC76" s="576"/>
      <c r="BD76" s="576"/>
      <c r="BE76" s="576"/>
      <c r="BF76" s="576"/>
      <c r="BG76" s="576"/>
      <c r="BH76" s="576"/>
      <c r="BI76" s="576"/>
      <c r="BJ76" s="576"/>
      <c r="BK76" s="576"/>
      <c r="BL76" s="576"/>
      <c r="BM76" s="576"/>
      <c r="BN76" s="576"/>
      <c r="BO76" s="576"/>
      <c r="BP76" s="576"/>
      <c r="BQ76" s="576"/>
      <c r="BR76" s="576"/>
      <c r="BS76" s="576"/>
      <c r="BT76" s="576"/>
      <c r="BU76" s="576"/>
      <c r="BV76" s="576"/>
      <c r="BW76" s="576"/>
      <c r="BX76" s="576"/>
      <c r="BY76" s="576"/>
      <c r="BZ76" s="576"/>
      <c r="CA76" s="576"/>
      <c r="CB76" s="576"/>
      <c r="CC76" s="576"/>
      <c r="CD76" s="576"/>
      <c r="CE76" s="576"/>
      <c r="CF76" s="576"/>
      <c r="CG76" s="576"/>
      <c r="CH76" s="576"/>
      <c r="CI76" s="576"/>
      <c r="CJ76" s="576"/>
      <c r="CK76" s="576"/>
      <c r="CL76" s="576"/>
      <c r="CM76" s="576"/>
      <c r="CN76" s="576"/>
      <c r="CO76" s="576"/>
      <c r="CP76" s="576"/>
      <c r="CQ76" s="576"/>
      <c r="CR76" s="576"/>
      <c r="CS76" s="576"/>
      <c r="CT76" s="576"/>
      <c r="CU76" s="576"/>
      <c r="CV76" s="576"/>
      <c r="CW76" s="576"/>
      <c r="CX76" s="576"/>
      <c r="CY76" s="576"/>
      <c r="CZ76" s="576"/>
      <c r="DA76" s="576"/>
      <c r="DB76" s="576"/>
      <c r="DC76" s="576"/>
      <c r="DD76" s="576"/>
      <c r="DE76" s="576"/>
      <c r="DF76" s="576"/>
      <c r="DG76" s="576"/>
      <c r="DH76" s="576"/>
      <c r="DI76" s="576"/>
      <c r="DJ76" s="576"/>
      <c r="DK76" s="576"/>
      <c r="DL76" s="576"/>
      <c r="DM76" s="576"/>
      <c r="DN76" s="576"/>
      <c r="DO76" s="576"/>
      <c r="DP76" s="576"/>
      <c r="DQ76" s="576"/>
      <c r="DR76" s="576"/>
      <c r="DS76" s="576"/>
      <c r="DT76" s="576"/>
      <c r="DU76" s="576"/>
      <c r="DV76" s="576"/>
      <c r="DW76" s="576"/>
      <c r="DX76" s="576"/>
      <c r="DY76" s="576"/>
      <c r="DZ76" s="576"/>
      <c r="EA76" s="576"/>
      <c r="EB76" s="576"/>
      <c r="EC76" s="576"/>
      <c r="ED76" s="576"/>
      <c r="EE76" s="576"/>
      <c r="EF76" s="576"/>
      <c r="EG76" s="576"/>
      <c r="EH76" s="576"/>
      <c r="EI76" s="576"/>
      <c r="EJ76" s="576"/>
      <c r="EK76" s="576"/>
      <c r="EL76" s="576"/>
      <c r="EM76" s="576"/>
      <c r="EN76" s="576"/>
      <c r="EO76" s="576"/>
      <c r="EP76" s="576"/>
      <c r="EQ76" s="576"/>
      <c r="ER76" s="576"/>
      <c r="ES76" s="576"/>
      <c r="ET76" s="576"/>
      <c r="EU76" s="576"/>
      <c r="EV76" s="576"/>
      <c r="EW76" s="576"/>
      <c r="EX76" s="576"/>
      <c r="EY76" s="576"/>
      <c r="EZ76" s="576"/>
      <c r="FA76" s="576"/>
      <c r="FB76" s="576"/>
      <c r="FC76" s="576"/>
      <c r="FD76" s="576"/>
      <c r="FE76" s="576"/>
      <c r="FF76" s="576"/>
      <c r="FG76" s="576"/>
      <c r="FH76" s="576"/>
      <c r="FI76" s="576"/>
      <c r="FJ76" s="576"/>
      <c r="FK76" s="576"/>
      <c r="FL76" s="576"/>
      <c r="FM76" s="576"/>
      <c r="FN76" s="576"/>
      <c r="FO76" s="576"/>
      <c r="FP76" s="576"/>
      <c r="FQ76" s="576"/>
      <c r="FR76" s="576"/>
      <c r="FS76" s="576"/>
      <c r="FT76" s="576"/>
      <c r="FU76" s="576"/>
      <c r="FV76" s="576"/>
      <c r="FW76" s="576"/>
      <c r="FX76" s="576"/>
      <c r="FY76" s="576"/>
      <c r="FZ76" s="576"/>
      <c r="GA76" s="576"/>
      <c r="GB76" s="576"/>
      <c r="GC76" s="576"/>
      <c r="GD76" s="576"/>
      <c r="GE76" s="576"/>
      <c r="GF76" s="576"/>
      <c r="GG76" s="576"/>
      <c r="GH76" s="576"/>
      <c r="GI76" s="576"/>
      <c r="GJ76" s="576"/>
      <c r="GK76" s="576"/>
      <c r="GL76" s="576"/>
      <c r="GM76" s="576"/>
      <c r="GN76" s="576"/>
      <c r="GO76" s="576"/>
      <c r="GP76" s="576"/>
      <c r="GQ76" s="576"/>
      <c r="GR76" s="576"/>
      <c r="GS76" s="576"/>
      <c r="GT76" s="576"/>
      <c r="GU76" s="576"/>
      <c r="GV76" s="576"/>
      <c r="GW76" s="576"/>
      <c r="GX76" s="576"/>
      <c r="GY76" s="576"/>
      <c r="GZ76" s="576"/>
      <c r="HA76" s="576"/>
      <c r="HB76" s="576"/>
      <c r="HC76" s="576"/>
      <c r="HD76" s="576"/>
      <c r="HE76" s="576"/>
      <c r="HF76" s="576"/>
      <c r="HG76" s="576"/>
      <c r="HH76" s="576"/>
      <c r="HI76" s="576"/>
      <c r="HJ76" s="576"/>
      <c r="HK76" s="576"/>
      <c r="HL76" s="576"/>
      <c r="HM76" s="576"/>
      <c r="HN76" s="576"/>
      <c r="HO76" s="576"/>
      <c r="HP76" s="576"/>
      <c r="HQ76" s="576"/>
      <c r="HR76" s="576"/>
      <c r="HS76" s="576"/>
      <c r="HT76" s="576"/>
      <c r="HU76" s="576"/>
      <c r="HV76" s="576"/>
      <c r="HW76" s="576"/>
      <c r="HX76" s="576"/>
      <c r="HY76" s="576"/>
      <c r="HZ76" s="576"/>
      <c r="IA76" s="576"/>
      <c r="IB76" s="576"/>
      <c r="IC76" s="576"/>
      <c r="ID76" s="576"/>
      <c r="IE76" s="576"/>
      <c r="IF76" s="576"/>
    </row>
    <row r="77" spans="1:242" outlineLevel="1" x14ac:dyDescent="0.25">
      <c r="A77" s="846" t="s">
        <v>4</v>
      </c>
      <c r="B77" s="587"/>
      <c r="C77" s="627"/>
      <c r="D77" s="628"/>
      <c r="E77" s="628"/>
      <c r="F77" s="710"/>
      <c r="G77" s="588"/>
      <c r="H77" s="587"/>
      <c r="I77" s="672"/>
      <c r="J77" s="681"/>
      <c r="K77" s="681"/>
      <c r="L77" s="682"/>
      <c r="M77" s="587"/>
      <c r="N77" s="587"/>
      <c r="O77" s="589"/>
      <c r="P77" s="590"/>
      <c r="Q77" s="632">
        <f t="shared" si="5"/>
        <v>0</v>
      </c>
      <c r="R77" s="683">
        <f t="shared" si="5"/>
        <v>0</v>
      </c>
      <c r="S77" s="633">
        <f t="shared" si="5"/>
        <v>0</v>
      </c>
      <c r="T77" s="608"/>
      <c r="U77" s="608"/>
      <c r="V77" s="643"/>
      <c r="X77" s="653"/>
      <c r="Y77" s="653"/>
      <c r="Z77" s="653"/>
      <c r="AA77" s="653"/>
    </row>
    <row r="78" spans="1:242" s="619" customFormat="1" outlineLevel="1" x14ac:dyDescent="0.25">
      <c r="A78" s="846" t="s">
        <v>62</v>
      </c>
      <c r="B78" s="587"/>
      <c r="C78" s="627"/>
      <c r="D78" s="628"/>
      <c r="E78" s="628"/>
      <c r="F78" s="710"/>
      <c r="G78" s="597"/>
      <c r="H78" s="587"/>
      <c r="I78" s="672"/>
      <c r="J78" s="681"/>
      <c r="K78" s="681"/>
      <c r="L78" s="682"/>
      <c r="M78" s="587"/>
      <c r="N78" s="587"/>
      <c r="O78" s="598"/>
      <c r="P78" s="590"/>
      <c r="Q78" s="632">
        <f t="shared" si="5"/>
        <v>0</v>
      </c>
      <c r="R78" s="683">
        <f t="shared" si="5"/>
        <v>0</v>
      </c>
      <c r="S78" s="633">
        <f t="shared" si="5"/>
        <v>0</v>
      </c>
      <c r="T78" s="608"/>
      <c r="U78" s="608"/>
      <c r="V78" s="643"/>
      <c r="W78" s="576"/>
      <c r="X78" s="653"/>
      <c r="Y78" s="653"/>
      <c r="Z78" s="653"/>
      <c r="AA78" s="653"/>
      <c r="AB78" s="576"/>
      <c r="AC78" s="576"/>
      <c r="AD78" s="576"/>
      <c r="AE78" s="576"/>
      <c r="AF78" s="576"/>
      <c r="AG78" s="576"/>
      <c r="AH78" s="576"/>
      <c r="AI78" s="576"/>
      <c r="AJ78" s="576"/>
      <c r="AK78" s="576"/>
      <c r="AL78" s="576"/>
      <c r="AM78" s="576"/>
      <c r="AN78" s="576"/>
      <c r="AO78" s="576"/>
      <c r="AP78" s="576"/>
      <c r="AQ78" s="576"/>
      <c r="AR78" s="576"/>
      <c r="AS78" s="576"/>
      <c r="AT78" s="576"/>
      <c r="AU78" s="576"/>
      <c r="AV78" s="576"/>
      <c r="AW78" s="576"/>
      <c r="AX78" s="576"/>
      <c r="AY78" s="576"/>
      <c r="AZ78" s="576"/>
      <c r="BA78" s="576"/>
      <c r="BB78" s="576"/>
      <c r="BC78" s="576"/>
      <c r="BD78" s="576"/>
      <c r="BE78" s="576"/>
      <c r="BF78" s="576"/>
      <c r="BG78" s="576"/>
      <c r="BH78" s="576"/>
      <c r="BI78" s="576"/>
      <c r="BJ78" s="576"/>
      <c r="BK78" s="576"/>
      <c r="BL78" s="576"/>
      <c r="BM78" s="576"/>
      <c r="BN78" s="576"/>
      <c r="BO78" s="576"/>
      <c r="BP78" s="576"/>
      <c r="BQ78" s="576"/>
      <c r="BR78" s="576"/>
      <c r="BS78" s="576"/>
      <c r="BT78" s="576"/>
      <c r="BU78" s="576"/>
      <c r="BV78" s="576"/>
      <c r="BW78" s="576"/>
      <c r="BX78" s="576"/>
      <c r="BY78" s="576"/>
      <c r="BZ78" s="576"/>
      <c r="CA78" s="576"/>
      <c r="CB78" s="576"/>
      <c r="CC78" s="576"/>
      <c r="CD78" s="576"/>
      <c r="CE78" s="576"/>
      <c r="CF78" s="576"/>
      <c r="CG78" s="576"/>
      <c r="CH78" s="576"/>
      <c r="CI78" s="576"/>
      <c r="CJ78" s="576"/>
      <c r="CK78" s="576"/>
      <c r="CL78" s="576"/>
      <c r="CM78" s="576"/>
      <c r="CN78" s="576"/>
      <c r="CO78" s="576"/>
      <c r="CP78" s="576"/>
      <c r="CQ78" s="576"/>
      <c r="CR78" s="576"/>
      <c r="CS78" s="576"/>
      <c r="CT78" s="576"/>
      <c r="CU78" s="576"/>
      <c r="CV78" s="576"/>
      <c r="CW78" s="576"/>
      <c r="CX78" s="576"/>
      <c r="CY78" s="576"/>
      <c r="CZ78" s="576"/>
      <c r="DA78" s="576"/>
      <c r="DB78" s="576"/>
      <c r="DC78" s="576"/>
      <c r="DD78" s="576"/>
      <c r="DE78" s="576"/>
      <c r="DF78" s="576"/>
      <c r="DG78" s="576"/>
      <c r="DH78" s="576"/>
      <c r="DI78" s="576"/>
      <c r="DJ78" s="576"/>
      <c r="DK78" s="576"/>
      <c r="DL78" s="576"/>
      <c r="DM78" s="576"/>
      <c r="DN78" s="576"/>
      <c r="DO78" s="576"/>
      <c r="DP78" s="576"/>
      <c r="DQ78" s="576"/>
      <c r="DR78" s="576"/>
      <c r="DS78" s="576"/>
      <c r="DT78" s="576"/>
      <c r="DU78" s="576"/>
      <c r="DV78" s="576"/>
      <c r="DW78" s="576"/>
      <c r="DX78" s="576"/>
      <c r="DY78" s="576"/>
      <c r="DZ78" s="576"/>
      <c r="EA78" s="576"/>
      <c r="EB78" s="576"/>
      <c r="EC78" s="576"/>
      <c r="ED78" s="576"/>
      <c r="EE78" s="576"/>
      <c r="EF78" s="576"/>
      <c r="EG78" s="576"/>
      <c r="EH78" s="576"/>
      <c r="EI78" s="576"/>
      <c r="EJ78" s="576"/>
      <c r="EK78" s="576"/>
      <c r="EL78" s="576"/>
      <c r="EM78" s="576"/>
      <c r="EN78" s="576"/>
      <c r="EO78" s="576"/>
      <c r="EP78" s="576"/>
      <c r="EQ78" s="576"/>
      <c r="ER78" s="576"/>
      <c r="ES78" s="576"/>
      <c r="ET78" s="576"/>
      <c r="EU78" s="576"/>
      <c r="EV78" s="576"/>
      <c r="EW78" s="576"/>
      <c r="EX78" s="576"/>
      <c r="EY78" s="576"/>
      <c r="EZ78" s="576"/>
      <c r="FA78" s="576"/>
      <c r="FB78" s="576"/>
      <c r="FC78" s="576"/>
      <c r="FD78" s="576"/>
      <c r="FE78" s="576"/>
      <c r="FF78" s="576"/>
      <c r="FG78" s="576"/>
      <c r="FH78" s="576"/>
      <c r="FI78" s="576"/>
      <c r="FJ78" s="576"/>
      <c r="FK78" s="576"/>
      <c r="FL78" s="576"/>
      <c r="FM78" s="576"/>
      <c r="FN78" s="576"/>
      <c r="FO78" s="576"/>
      <c r="FP78" s="576"/>
      <c r="FQ78" s="576"/>
      <c r="FR78" s="576"/>
      <c r="FS78" s="576"/>
      <c r="FT78" s="576"/>
      <c r="FU78" s="576"/>
      <c r="FV78" s="576"/>
      <c r="FW78" s="576"/>
      <c r="FX78" s="576"/>
      <c r="FY78" s="576"/>
      <c r="FZ78" s="576"/>
      <c r="GA78" s="576"/>
      <c r="GB78" s="576"/>
      <c r="GC78" s="576"/>
      <c r="GD78" s="576"/>
      <c r="GE78" s="576"/>
      <c r="GF78" s="576"/>
      <c r="GG78" s="576"/>
      <c r="GH78" s="576"/>
      <c r="GI78" s="576"/>
      <c r="GJ78" s="576"/>
      <c r="GK78" s="576"/>
      <c r="GL78" s="576"/>
      <c r="GM78" s="576"/>
      <c r="GN78" s="576"/>
      <c r="GO78" s="576"/>
      <c r="GP78" s="576"/>
      <c r="GQ78" s="576"/>
      <c r="GR78" s="576"/>
      <c r="GS78" s="576"/>
      <c r="GT78" s="576"/>
      <c r="GU78" s="576"/>
      <c r="GV78" s="576"/>
      <c r="GW78" s="576"/>
      <c r="GX78" s="576"/>
      <c r="GY78" s="576"/>
      <c r="GZ78" s="576"/>
      <c r="HA78" s="576"/>
      <c r="HB78" s="576"/>
      <c r="HC78" s="576"/>
      <c r="HD78" s="576"/>
      <c r="HE78" s="576"/>
      <c r="HF78" s="576"/>
      <c r="HG78" s="576"/>
      <c r="HH78" s="576"/>
      <c r="HI78" s="576"/>
      <c r="HJ78" s="576"/>
      <c r="HK78" s="576"/>
      <c r="HL78" s="576"/>
      <c r="HM78" s="576"/>
      <c r="HN78" s="576"/>
      <c r="HO78" s="576"/>
      <c r="HP78" s="576"/>
      <c r="HQ78" s="576"/>
      <c r="HR78" s="576"/>
      <c r="HS78" s="576"/>
      <c r="HT78" s="576"/>
      <c r="HU78" s="576"/>
      <c r="HV78" s="576"/>
      <c r="HW78" s="576"/>
      <c r="HX78" s="576"/>
      <c r="HY78" s="576"/>
      <c r="HZ78" s="576"/>
      <c r="IA78" s="576"/>
      <c r="IB78" s="576"/>
      <c r="IC78" s="576"/>
      <c r="ID78" s="576"/>
      <c r="IE78" s="576"/>
      <c r="IF78" s="576"/>
    </row>
    <row r="79" spans="1:242" s="619" customFormat="1" outlineLevel="1" x14ac:dyDescent="0.25">
      <c r="A79" s="847" t="s">
        <v>5</v>
      </c>
      <c r="B79" s="587"/>
      <c r="C79" s="627"/>
      <c r="D79" s="628"/>
      <c r="E79" s="628"/>
      <c r="F79" s="710"/>
      <c r="G79" s="597"/>
      <c r="H79" s="587"/>
      <c r="I79" s="672"/>
      <c r="J79" s="681"/>
      <c r="K79" s="681"/>
      <c r="L79" s="587"/>
      <c r="M79" s="587"/>
      <c r="N79" s="587"/>
      <c r="O79" s="598"/>
      <c r="P79" s="590"/>
      <c r="Q79" s="632">
        <f t="shared" si="5"/>
        <v>0</v>
      </c>
      <c r="R79" s="683">
        <f t="shared" si="5"/>
        <v>0</v>
      </c>
      <c r="S79" s="633">
        <f t="shared" si="5"/>
        <v>0</v>
      </c>
      <c r="T79" s="608"/>
      <c r="U79" s="608"/>
      <c r="V79" s="643"/>
      <c r="W79" s="576"/>
      <c r="X79" s="653"/>
      <c r="Y79" s="653"/>
      <c r="Z79" s="653"/>
      <c r="AA79" s="653"/>
      <c r="AB79" s="576"/>
      <c r="AC79" s="576"/>
      <c r="AD79" s="576"/>
      <c r="AE79" s="576"/>
      <c r="AF79" s="576"/>
      <c r="AG79" s="576"/>
      <c r="AH79" s="576"/>
      <c r="AI79" s="576"/>
      <c r="AJ79" s="576"/>
      <c r="AK79" s="576"/>
      <c r="AL79" s="576"/>
      <c r="AM79" s="576"/>
      <c r="AN79" s="576"/>
      <c r="AO79" s="576"/>
      <c r="AP79" s="576"/>
      <c r="AQ79" s="576"/>
      <c r="AR79" s="576"/>
      <c r="AS79" s="576"/>
      <c r="AT79" s="576"/>
      <c r="AU79" s="576"/>
      <c r="AV79" s="576"/>
      <c r="AW79" s="576"/>
      <c r="AX79" s="576"/>
      <c r="AY79" s="576"/>
      <c r="AZ79" s="576"/>
      <c r="BA79" s="576"/>
      <c r="BB79" s="576"/>
      <c r="BC79" s="576"/>
      <c r="BD79" s="576"/>
      <c r="BE79" s="576"/>
      <c r="BF79" s="576"/>
      <c r="BG79" s="576"/>
      <c r="BH79" s="576"/>
      <c r="BI79" s="576"/>
      <c r="BJ79" s="576"/>
      <c r="BK79" s="576"/>
      <c r="BL79" s="576"/>
      <c r="BM79" s="576"/>
      <c r="BN79" s="576"/>
      <c r="BO79" s="576"/>
      <c r="BP79" s="576"/>
      <c r="BQ79" s="576"/>
      <c r="BR79" s="576"/>
      <c r="BS79" s="576"/>
      <c r="BT79" s="576"/>
      <c r="BU79" s="576"/>
      <c r="BV79" s="576"/>
      <c r="BW79" s="576"/>
      <c r="BX79" s="576"/>
      <c r="BY79" s="576"/>
      <c r="BZ79" s="576"/>
      <c r="CA79" s="576"/>
      <c r="CB79" s="576"/>
      <c r="CC79" s="576"/>
      <c r="CD79" s="576"/>
      <c r="CE79" s="576"/>
      <c r="CF79" s="576"/>
      <c r="CG79" s="576"/>
      <c r="CH79" s="576"/>
      <c r="CI79" s="576"/>
      <c r="CJ79" s="576"/>
      <c r="CK79" s="576"/>
      <c r="CL79" s="576"/>
      <c r="CM79" s="576"/>
      <c r="CN79" s="576"/>
      <c r="CO79" s="576"/>
      <c r="CP79" s="576"/>
      <c r="CQ79" s="576"/>
      <c r="CR79" s="576"/>
      <c r="CS79" s="576"/>
      <c r="CT79" s="576"/>
      <c r="CU79" s="576"/>
      <c r="CV79" s="576"/>
      <c r="CW79" s="576"/>
      <c r="CX79" s="576"/>
      <c r="CY79" s="576"/>
      <c r="CZ79" s="576"/>
      <c r="DA79" s="576"/>
      <c r="DB79" s="576"/>
      <c r="DC79" s="576"/>
      <c r="DD79" s="576"/>
      <c r="DE79" s="576"/>
      <c r="DF79" s="576"/>
      <c r="DG79" s="576"/>
      <c r="DH79" s="576"/>
      <c r="DI79" s="576"/>
      <c r="DJ79" s="576"/>
      <c r="DK79" s="576"/>
      <c r="DL79" s="576"/>
      <c r="DM79" s="576"/>
      <c r="DN79" s="576"/>
      <c r="DO79" s="576"/>
      <c r="DP79" s="576"/>
      <c r="DQ79" s="576"/>
      <c r="DR79" s="576"/>
      <c r="DS79" s="576"/>
      <c r="DT79" s="576"/>
      <c r="DU79" s="576"/>
      <c r="DV79" s="576"/>
      <c r="DW79" s="576"/>
      <c r="DX79" s="576"/>
      <c r="DY79" s="576"/>
      <c r="DZ79" s="576"/>
      <c r="EA79" s="576"/>
      <c r="EB79" s="576"/>
      <c r="EC79" s="576"/>
      <c r="ED79" s="576"/>
      <c r="EE79" s="576"/>
      <c r="EF79" s="576"/>
      <c r="EG79" s="576"/>
      <c r="EH79" s="576"/>
      <c r="EI79" s="576"/>
      <c r="EJ79" s="576"/>
      <c r="EK79" s="576"/>
      <c r="EL79" s="576"/>
      <c r="EM79" s="576"/>
      <c r="EN79" s="576"/>
      <c r="EO79" s="576"/>
      <c r="EP79" s="576"/>
      <c r="EQ79" s="576"/>
      <c r="ER79" s="576"/>
      <c r="ES79" s="576"/>
      <c r="ET79" s="576"/>
      <c r="EU79" s="576"/>
      <c r="EV79" s="576"/>
      <c r="EW79" s="576"/>
      <c r="EX79" s="576"/>
      <c r="EY79" s="576"/>
      <c r="EZ79" s="576"/>
      <c r="FA79" s="576"/>
      <c r="FB79" s="576"/>
      <c r="FC79" s="576"/>
      <c r="FD79" s="576"/>
      <c r="FE79" s="576"/>
      <c r="FF79" s="576"/>
      <c r="FG79" s="576"/>
      <c r="FH79" s="576"/>
      <c r="FI79" s="576"/>
      <c r="FJ79" s="576"/>
      <c r="FK79" s="576"/>
      <c r="FL79" s="576"/>
      <c r="FM79" s="576"/>
      <c r="FN79" s="576"/>
      <c r="FO79" s="576"/>
      <c r="FP79" s="576"/>
      <c r="FQ79" s="576"/>
      <c r="FR79" s="576"/>
      <c r="FS79" s="576"/>
      <c r="FT79" s="576"/>
      <c r="FU79" s="576"/>
      <c r="FV79" s="576"/>
      <c r="FW79" s="576"/>
      <c r="FX79" s="576"/>
      <c r="FY79" s="576"/>
      <c r="FZ79" s="576"/>
      <c r="GA79" s="576"/>
      <c r="GB79" s="576"/>
      <c r="GC79" s="576"/>
      <c r="GD79" s="576"/>
      <c r="GE79" s="576"/>
      <c r="GF79" s="576"/>
      <c r="GG79" s="576"/>
      <c r="GH79" s="576"/>
      <c r="GI79" s="576"/>
      <c r="GJ79" s="576"/>
      <c r="GK79" s="576"/>
      <c r="GL79" s="576"/>
      <c r="GM79" s="576"/>
      <c r="GN79" s="576"/>
      <c r="GO79" s="576"/>
      <c r="GP79" s="576"/>
      <c r="GQ79" s="576"/>
      <c r="GR79" s="576"/>
      <c r="GS79" s="576"/>
      <c r="GT79" s="576"/>
      <c r="GU79" s="576"/>
      <c r="GV79" s="576"/>
      <c r="GW79" s="576"/>
      <c r="GX79" s="576"/>
      <c r="GY79" s="576"/>
      <c r="GZ79" s="576"/>
      <c r="HA79" s="576"/>
      <c r="HB79" s="576"/>
      <c r="HC79" s="576"/>
      <c r="HD79" s="576"/>
      <c r="HE79" s="576"/>
      <c r="HF79" s="576"/>
      <c r="HG79" s="576"/>
      <c r="HH79" s="576"/>
      <c r="HI79" s="576"/>
      <c r="HJ79" s="576"/>
      <c r="HK79" s="576"/>
      <c r="HL79" s="576"/>
      <c r="HM79" s="576"/>
      <c r="HN79" s="576"/>
      <c r="HO79" s="576"/>
      <c r="HP79" s="576"/>
      <c r="HQ79" s="576"/>
      <c r="HR79" s="576"/>
      <c r="HS79" s="576"/>
      <c r="HT79" s="576"/>
      <c r="HU79" s="576"/>
      <c r="HV79" s="576"/>
      <c r="HW79" s="576"/>
      <c r="HX79" s="576"/>
      <c r="HY79" s="576"/>
      <c r="HZ79" s="576"/>
      <c r="IA79" s="576"/>
      <c r="IB79" s="576"/>
      <c r="IC79" s="576"/>
      <c r="ID79" s="576"/>
      <c r="IE79" s="576"/>
      <c r="IF79" s="576"/>
    </row>
    <row r="80" spans="1:242" s="619" customFormat="1" outlineLevel="1" x14ac:dyDescent="0.25">
      <c r="A80" s="847" t="s">
        <v>63</v>
      </c>
      <c r="B80" s="587"/>
      <c r="C80" s="627"/>
      <c r="D80" s="628"/>
      <c r="E80" s="628"/>
      <c r="F80" s="710"/>
      <c r="G80" s="597"/>
      <c r="H80" s="587"/>
      <c r="I80" s="672"/>
      <c r="J80" s="681"/>
      <c r="K80" s="681"/>
      <c r="L80" s="587"/>
      <c r="M80" s="587"/>
      <c r="N80" s="587"/>
      <c r="O80" s="598"/>
      <c r="P80" s="590"/>
      <c r="Q80" s="632">
        <f t="shared" si="5"/>
        <v>0</v>
      </c>
      <c r="R80" s="683">
        <f t="shared" si="5"/>
        <v>0</v>
      </c>
      <c r="S80" s="633">
        <f t="shared" si="5"/>
        <v>0</v>
      </c>
      <c r="T80" s="608"/>
      <c r="U80" s="608"/>
      <c r="V80" s="643"/>
      <c r="W80" s="576"/>
      <c r="X80" s="653"/>
      <c r="Y80" s="653"/>
      <c r="Z80" s="653"/>
      <c r="AA80" s="653"/>
      <c r="AB80" s="576"/>
      <c r="AC80" s="576"/>
      <c r="AD80" s="576"/>
      <c r="AE80" s="576"/>
      <c r="AF80" s="576"/>
      <c r="AG80" s="576"/>
      <c r="AH80" s="576"/>
      <c r="AI80" s="576"/>
      <c r="AJ80" s="576"/>
      <c r="AK80" s="576"/>
      <c r="AL80" s="576"/>
      <c r="AM80" s="576"/>
      <c r="AN80" s="576"/>
      <c r="AO80" s="576"/>
      <c r="AP80" s="576"/>
      <c r="AQ80" s="576"/>
      <c r="AR80" s="576"/>
      <c r="AS80" s="576"/>
      <c r="AT80" s="576"/>
      <c r="AU80" s="576"/>
      <c r="AV80" s="576"/>
      <c r="AW80" s="576"/>
      <c r="AX80" s="576"/>
      <c r="AY80" s="576"/>
      <c r="AZ80" s="576"/>
      <c r="BA80" s="576"/>
      <c r="BB80" s="576"/>
      <c r="BC80" s="576"/>
      <c r="BD80" s="576"/>
      <c r="BE80" s="576"/>
      <c r="BF80" s="576"/>
      <c r="BG80" s="576"/>
      <c r="BH80" s="576"/>
      <c r="BI80" s="576"/>
      <c r="BJ80" s="576"/>
      <c r="BK80" s="576"/>
      <c r="BL80" s="576"/>
      <c r="BM80" s="576"/>
      <c r="BN80" s="576"/>
      <c r="BO80" s="576"/>
      <c r="BP80" s="576"/>
      <c r="BQ80" s="576"/>
      <c r="BR80" s="576"/>
      <c r="BS80" s="576"/>
      <c r="BT80" s="576"/>
      <c r="BU80" s="576"/>
      <c r="BV80" s="576"/>
      <c r="BW80" s="576"/>
      <c r="BX80" s="576"/>
      <c r="BY80" s="576"/>
      <c r="BZ80" s="576"/>
      <c r="CA80" s="576"/>
      <c r="CB80" s="576"/>
      <c r="CC80" s="576"/>
      <c r="CD80" s="576"/>
      <c r="CE80" s="576"/>
      <c r="CF80" s="576"/>
      <c r="CG80" s="576"/>
      <c r="CH80" s="576"/>
      <c r="CI80" s="576"/>
      <c r="CJ80" s="576"/>
      <c r="CK80" s="576"/>
      <c r="CL80" s="576"/>
      <c r="CM80" s="576"/>
      <c r="CN80" s="576"/>
      <c r="CO80" s="576"/>
      <c r="CP80" s="576"/>
      <c r="CQ80" s="576"/>
      <c r="CR80" s="576"/>
      <c r="CS80" s="576"/>
      <c r="CT80" s="576"/>
      <c r="CU80" s="576"/>
      <c r="CV80" s="576"/>
      <c r="CW80" s="576"/>
      <c r="CX80" s="576"/>
      <c r="CY80" s="576"/>
      <c r="CZ80" s="576"/>
      <c r="DA80" s="576"/>
      <c r="DB80" s="576"/>
      <c r="DC80" s="576"/>
      <c r="DD80" s="576"/>
      <c r="DE80" s="576"/>
      <c r="DF80" s="576"/>
      <c r="DG80" s="576"/>
      <c r="DH80" s="576"/>
      <c r="DI80" s="576"/>
      <c r="DJ80" s="576"/>
      <c r="DK80" s="576"/>
      <c r="DL80" s="576"/>
      <c r="DM80" s="576"/>
      <c r="DN80" s="576"/>
      <c r="DO80" s="576"/>
      <c r="DP80" s="576"/>
      <c r="DQ80" s="576"/>
      <c r="DR80" s="576"/>
      <c r="DS80" s="576"/>
      <c r="DT80" s="576"/>
      <c r="DU80" s="576"/>
      <c r="DV80" s="576"/>
      <c r="DW80" s="576"/>
      <c r="DX80" s="576"/>
      <c r="DY80" s="576"/>
      <c r="DZ80" s="576"/>
      <c r="EA80" s="576"/>
      <c r="EB80" s="576"/>
      <c r="EC80" s="576"/>
      <c r="ED80" s="576"/>
      <c r="EE80" s="576"/>
      <c r="EF80" s="576"/>
      <c r="EG80" s="576"/>
      <c r="EH80" s="576"/>
      <c r="EI80" s="576"/>
      <c r="EJ80" s="576"/>
      <c r="EK80" s="576"/>
      <c r="EL80" s="576"/>
      <c r="EM80" s="576"/>
      <c r="EN80" s="576"/>
      <c r="EO80" s="576"/>
      <c r="EP80" s="576"/>
      <c r="EQ80" s="576"/>
      <c r="ER80" s="576"/>
      <c r="ES80" s="576"/>
      <c r="ET80" s="576"/>
      <c r="EU80" s="576"/>
      <c r="EV80" s="576"/>
      <c r="EW80" s="576"/>
      <c r="EX80" s="576"/>
      <c r="EY80" s="576"/>
      <c r="EZ80" s="576"/>
      <c r="FA80" s="576"/>
      <c r="FB80" s="576"/>
      <c r="FC80" s="576"/>
      <c r="FD80" s="576"/>
      <c r="FE80" s="576"/>
      <c r="FF80" s="576"/>
      <c r="FG80" s="576"/>
      <c r="FH80" s="576"/>
      <c r="FI80" s="576"/>
      <c r="FJ80" s="576"/>
      <c r="FK80" s="576"/>
      <c r="FL80" s="576"/>
      <c r="FM80" s="576"/>
      <c r="FN80" s="576"/>
      <c r="FO80" s="576"/>
      <c r="FP80" s="576"/>
      <c r="FQ80" s="576"/>
      <c r="FR80" s="576"/>
      <c r="FS80" s="576"/>
      <c r="FT80" s="576"/>
      <c r="FU80" s="576"/>
      <c r="FV80" s="576"/>
      <c r="FW80" s="576"/>
      <c r="FX80" s="576"/>
      <c r="FY80" s="576"/>
      <c r="FZ80" s="576"/>
      <c r="GA80" s="576"/>
      <c r="GB80" s="576"/>
      <c r="GC80" s="576"/>
      <c r="GD80" s="576"/>
      <c r="GE80" s="576"/>
      <c r="GF80" s="576"/>
      <c r="GG80" s="576"/>
      <c r="GH80" s="576"/>
      <c r="GI80" s="576"/>
      <c r="GJ80" s="576"/>
      <c r="GK80" s="576"/>
      <c r="GL80" s="576"/>
      <c r="GM80" s="576"/>
      <c r="GN80" s="576"/>
      <c r="GO80" s="576"/>
      <c r="GP80" s="576"/>
      <c r="GQ80" s="576"/>
      <c r="GR80" s="576"/>
      <c r="GS80" s="576"/>
      <c r="GT80" s="576"/>
      <c r="GU80" s="576"/>
      <c r="GV80" s="576"/>
      <c r="GW80" s="576"/>
      <c r="GX80" s="576"/>
      <c r="GY80" s="576"/>
      <c r="GZ80" s="576"/>
      <c r="HA80" s="576"/>
      <c r="HB80" s="576"/>
      <c r="HC80" s="576"/>
      <c r="HD80" s="576"/>
      <c r="HE80" s="576"/>
      <c r="HF80" s="576"/>
      <c r="HG80" s="576"/>
      <c r="HH80" s="576"/>
      <c r="HI80" s="576"/>
      <c r="HJ80" s="576"/>
      <c r="HK80" s="576"/>
      <c r="HL80" s="576"/>
      <c r="HM80" s="576"/>
      <c r="HN80" s="576"/>
      <c r="HO80" s="576"/>
      <c r="HP80" s="576"/>
      <c r="HQ80" s="576"/>
      <c r="HR80" s="576"/>
      <c r="HS80" s="576"/>
      <c r="HT80" s="576"/>
      <c r="HU80" s="576"/>
      <c r="HV80" s="576"/>
      <c r="HW80" s="576"/>
      <c r="HX80" s="576"/>
      <c r="HY80" s="576"/>
      <c r="HZ80" s="576"/>
      <c r="IA80" s="576"/>
      <c r="IB80" s="576"/>
      <c r="IC80" s="576"/>
      <c r="ID80" s="576"/>
      <c r="IE80" s="576"/>
      <c r="IF80" s="576"/>
    </row>
    <row r="81" spans="1:242" s="619" customFormat="1" outlineLevel="1" x14ac:dyDescent="0.25">
      <c r="A81" s="847" t="s">
        <v>6</v>
      </c>
      <c r="B81" s="587"/>
      <c r="C81" s="627"/>
      <c r="D81" s="628"/>
      <c r="E81" s="628"/>
      <c r="F81" s="710"/>
      <c r="G81" s="597"/>
      <c r="H81" s="587"/>
      <c r="I81" s="672"/>
      <c r="J81" s="681"/>
      <c r="K81" s="681"/>
      <c r="L81" s="587"/>
      <c r="M81" s="587"/>
      <c r="N81" s="587"/>
      <c r="O81" s="598"/>
      <c r="P81" s="590"/>
      <c r="Q81" s="632">
        <f t="shared" si="5"/>
        <v>0</v>
      </c>
      <c r="R81" s="683">
        <f t="shared" si="5"/>
        <v>0</v>
      </c>
      <c r="S81" s="633">
        <f t="shared" si="5"/>
        <v>0</v>
      </c>
      <c r="T81" s="608"/>
      <c r="U81" s="608"/>
      <c r="V81" s="643"/>
      <c r="W81" s="576"/>
      <c r="X81" s="653"/>
      <c r="Y81" s="653"/>
      <c r="Z81" s="653"/>
      <c r="AA81" s="653"/>
      <c r="AB81" s="576"/>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76"/>
      <c r="AY81" s="576"/>
      <c r="AZ81" s="576"/>
      <c r="BA81" s="576"/>
      <c r="BB81" s="576"/>
      <c r="BC81" s="576"/>
      <c r="BD81" s="576"/>
      <c r="BE81" s="576"/>
      <c r="BF81" s="576"/>
      <c r="BG81" s="576"/>
      <c r="BH81" s="576"/>
      <c r="BI81" s="576"/>
      <c r="BJ81" s="576"/>
      <c r="BK81" s="576"/>
      <c r="BL81" s="576"/>
      <c r="BM81" s="576"/>
      <c r="BN81" s="576"/>
      <c r="BO81" s="576"/>
      <c r="BP81" s="576"/>
      <c r="BQ81" s="576"/>
      <c r="BR81" s="576"/>
      <c r="BS81" s="576"/>
      <c r="BT81" s="576"/>
      <c r="BU81" s="576"/>
      <c r="BV81" s="576"/>
      <c r="BW81" s="576"/>
      <c r="BX81" s="576"/>
      <c r="BY81" s="576"/>
      <c r="BZ81" s="576"/>
      <c r="CA81" s="576"/>
      <c r="CB81" s="576"/>
      <c r="CC81" s="576"/>
      <c r="CD81" s="576"/>
      <c r="CE81" s="576"/>
      <c r="CF81" s="576"/>
      <c r="CG81" s="576"/>
      <c r="CH81" s="576"/>
      <c r="CI81" s="576"/>
      <c r="CJ81" s="576"/>
      <c r="CK81" s="576"/>
      <c r="CL81" s="576"/>
      <c r="CM81" s="576"/>
      <c r="CN81" s="576"/>
      <c r="CO81" s="576"/>
      <c r="CP81" s="576"/>
      <c r="CQ81" s="576"/>
      <c r="CR81" s="576"/>
      <c r="CS81" s="576"/>
      <c r="CT81" s="576"/>
      <c r="CU81" s="576"/>
      <c r="CV81" s="576"/>
      <c r="CW81" s="576"/>
      <c r="CX81" s="576"/>
      <c r="CY81" s="576"/>
      <c r="CZ81" s="576"/>
      <c r="DA81" s="576"/>
      <c r="DB81" s="576"/>
      <c r="DC81" s="576"/>
      <c r="DD81" s="576"/>
      <c r="DE81" s="576"/>
      <c r="DF81" s="576"/>
      <c r="DG81" s="576"/>
      <c r="DH81" s="576"/>
      <c r="DI81" s="576"/>
      <c r="DJ81" s="576"/>
      <c r="DK81" s="576"/>
      <c r="DL81" s="576"/>
      <c r="DM81" s="576"/>
      <c r="DN81" s="576"/>
      <c r="DO81" s="576"/>
      <c r="DP81" s="576"/>
      <c r="DQ81" s="576"/>
      <c r="DR81" s="576"/>
      <c r="DS81" s="576"/>
      <c r="DT81" s="576"/>
      <c r="DU81" s="576"/>
      <c r="DV81" s="576"/>
      <c r="DW81" s="576"/>
      <c r="DX81" s="576"/>
      <c r="DY81" s="576"/>
      <c r="DZ81" s="576"/>
      <c r="EA81" s="576"/>
      <c r="EB81" s="576"/>
      <c r="EC81" s="576"/>
      <c r="ED81" s="576"/>
      <c r="EE81" s="576"/>
      <c r="EF81" s="576"/>
      <c r="EG81" s="576"/>
      <c r="EH81" s="576"/>
      <c r="EI81" s="576"/>
      <c r="EJ81" s="576"/>
      <c r="EK81" s="576"/>
      <c r="EL81" s="576"/>
      <c r="EM81" s="576"/>
      <c r="EN81" s="576"/>
      <c r="EO81" s="576"/>
      <c r="EP81" s="576"/>
      <c r="EQ81" s="576"/>
      <c r="ER81" s="576"/>
      <c r="ES81" s="576"/>
      <c r="ET81" s="576"/>
      <c r="EU81" s="576"/>
      <c r="EV81" s="576"/>
      <c r="EW81" s="576"/>
      <c r="EX81" s="576"/>
      <c r="EY81" s="576"/>
      <c r="EZ81" s="576"/>
      <c r="FA81" s="576"/>
      <c r="FB81" s="576"/>
      <c r="FC81" s="576"/>
      <c r="FD81" s="576"/>
      <c r="FE81" s="576"/>
      <c r="FF81" s="576"/>
      <c r="FG81" s="576"/>
      <c r="FH81" s="576"/>
      <c r="FI81" s="576"/>
      <c r="FJ81" s="576"/>
      <c r="FK81" s="576"/>
      <c r="FL81" s="576"/>
      <c r="FM81" s="576"/>
      <c r="FN81" s="576"/>
      <c r="FO81" s="576"/>
      <c r="FP81" s="576"/>
      <c r="FQ81" s="576"/>
      <c r="FR81" s="576"/>
      <c r="FS81" s="576"/>
      <c r="FT81" s="576"/>
      <c r="FU81" s="576"/>
      <c r="FV81" s="576"/>
      <c r="FW81" s="576"/>
      <c r="FX81" s="576"/>
      <c r="FY81" s="576"/>
      <c r="FZ81" s="576"/>
      <c r="GA81" s="576"/>
      <c r="GB81" s="576"/>
      <c r="GC81" s="576"/>
      <c r="GD81" s="576"/>
      <c r="GE81" s="576"/>
      <c r="GF81" s="576"/>
      <c r="GG81" s="576"/>
      <c r="GH81" s="576"/>
      <c r="GI81" s="576"/>
      <c r="GJ81" s="576"/>
      <c r="GK81" s="576"/>
      <c r="GL81" s="576"/>
      <c r="GM81" s="576"/>
      <c r="GN81" s="576"/>
      <c r="GO81" s="576"/>
      <c r="GP81" s="576"/>
      <c r="GQ81" s="576"/>
      <c r="GR81" s="576"/>
      <c r="GS81" s="576"/>
      <c r="GT81" s="576"/>
      <c r="GU81" s="576"/>
      <c r="GV81" s="576"/>
      <c r="GW81" s="576"/>
      <c r="GX81" s="576"/>
      <c r="GY81" s="576"/>
      <c r="GZ81" s="576"/>
      <c r="HA81" s="576"/>
      <c r="HB81" s="576"/>
      <c r="HC81" s="576"/>
      <c r="HD81" s="576"/>
      <c r="HE81" s="576"/>
      <c r="HF81" s="576"/>
      <c r="HG81" s="576"/>
      <c r="HH81" s="576"/>
      <c r="HI81" s="576"/>
      <c r="HJ81" s="576"/>
      <c r="HK81" s="576"/>
      <c r="HL81" s="576"/>
      <c r="HM81" s="576"/>
      <c r="HN81" s="576"/>
      <c r="HO81" s="576"/>
      <c r="HP81" s="576"/>
      <c r="HQ81" s="576"/>
      <c r="HR81" s="576"/>
      <c r="HS81" s="576"/>
      <c r="HT81" s="576"/>
      <c r="HU81" s="576"/>
      <c r="HV81" s="576"/>
      <c r="HW81" s="576"/>
      <c r="HX81" s="576"/>
      <c r="HY81" s="576"/>
      <c r="HZ81" s="576"/>
      <c r="IA81" s="576"/>
      <c r="IB81" s="576"/>
      <c r="IC81" s="576"/>
      <c r="ID81" s="576"/>
      <c r="IE81" s="576"/>
      <c r="IF81" s="576"/>
    </row>
    <row r="82" spans="1:242" s="604" customFormat="1" x14ac:dyDescent="0.25">
      <c r="A82" s="848"/>
      <c r="B82" s="587"/>
      <c r="C82" s="657"/>
      <c r="D82" s="658"/>
      <c r="E82" s="658"/>
      <c r="F82" s="710"/>
      <c r="G82" s="597"/>
      <c r="H82" s="587"/>
      <c r="I82" s="657"/>
      <c r="J82" s="658"/>
      <c r="K82" s="587"/>
      <c r="L82" s="587"/>
      <c r="M82" s="587"/>
      <c r="N82" s="587"/>
      <c r="O82" s="598"/>
      <c r="P82" s="590"/>
      <c r="Q82" s="684"/>
      <c r="R82" s="642"/>
      <c r="S82" s="642"/>
      <c r="T82" s="642"/>
      <c r="U82" s="642"/>
      <c r="V82" s="643"/>
      <c r="W82" s="576"/>
      <c r="X82" s="590"/>
      <c r="Y82" s="590"/>
      <c r="Z82" s="590"/>
      <c r="AA82" s="590"/>
      <c r="AB82" s="576"/>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576"/>
      <c r="AY82" s="576"/>
      <c r="AZ82" s="576"/>
      <c r="BA82" s="576"/>
      <c r="BB82" s="576"/>
      <c r="BC82" s="576"/>
      <c r="BD82" s="576"/>
      <c r="BE82" s="576"/>
      <c r="BF82" s="576"/>
      <c r="BG82" s="576"/>
      <c r="BH82" s="576"/>
      <c r="BI82" s="576"/>
      <c r="BJ82" s="576"/>
      <c r="BK82" s="576"/>
      <c r="BL82" s="576"/>
      <c r="BM82" s="576"/>
      <c r="BN82" s="576"/>
      <c r="BO82" s="576"/>
      <c r="BP82" s="576"/>
      <c r="BQ82" s="576"/>
      <c r="BR82" s="576"/>
      <c r="BS82" s="576"/>
      <c r="BT82" s="576"/>
      <c r="BU82" s="576"/>
      <c r="BV82" s="576"/>
      <c r="BW82" s="576"/>
      <c r="BX82" s="576"/>
      <c r="BY82" s="576"/>
      <c r="BZ82" s="576"/>
      <c r="CA82" s="576"/>
      <c r="CB82" s="576"/>
      <c r="CC82" s="576"/>
      <c r="CD82" s="576"/>
      <c r="CE82" s="576"/>
      <c r="CF82" s="576"/>
      <c r="CG82" s="576"/>
      <c r="CH82" s="576"/>
      <c r="CI82" s="576"/>
      <c r="CJ82" s="576"/>
      <c r="CK82" s="576"/>
      <c r="CL82" s="576"/>
      <c r="CM82" s="576"/>
      <c r="CN82" s="576"/>
      <c r="CO82" s="576"/>
      <c r="CP82" s="576"/>
      <c r="CQ82" s="576"/>
      <c r="CR82" s="576"/>
      <c r="CS82" s="576"/>
      <c r="CT82" s="576"/>
      <c r="CU82" s="576"/>
      <c r="CV82" s="576"/>
      <c r="CW82" s="576"/>
      <c r="CX82" s="576"/>
      <c r="CY82" s="576"/>
      <c r="CZ82" s="576"/>
      <c r="DA82" s="576"/>
      <c r="DB82" s="576"/>
      <c r="DC82" s="576"/>
      <c r="DD82" s="576"/>
      <c r="DE82" s="576"/>
      <c r="DF82" s="576"/>
      <c r="DG82" s="576"/>
      <c r="DH82" s="576"/>
      <c r="DI82" s="576"/>
      <c r="DJ82" s="576"/>
      <c r="DK82" s="576"/>
      <c r="DL82" s="576"/>
      <c r="DM82" s="576"/>
      <c r="DN82" s="576"/>
      <c r="DO82" s="576"/>
      <c r="DP82" s="576"/>
      <c r="DQ82" s="576"/>
      <c r="DR82" s="576"/>
      <c r="DS82" s="576"/>
      <c r="DT82" s="576"/>
      <c r="DU82" s="576"/>
      <c r="DV82" s="576"/>
      <c r="DW82" s="576"/>
      <c r="DX82" s="576"/>
      <c r="DY82" s="576"/>
      <c r="DZ82" s="576"/>
      <c r="EA82" s="576"/>
      <c r="EB82" s="576"/>
      <c r="EC82" s="576"/>
      <c r="ED82" s="576"/>
      <c r="EE82" s="576"/>
      <c r="EF82" s="576"/>
      <c r="EG82" s="576"/>
      <c r="EH82" s="576"/>
      <c r="EI82" s="576"/>
      <c r="EJ82" s="576"/>
      <c r="EK82" s="576"/>
      <c r="EL82" s="576"/>
      <c r="EM82" s="576"/>
      <c r="EN82" s="576"/>
      <c r="EO82" s="576"/>
      <c r="EP82" s="576"/>
      <c r="EQ82" s="576"/>
      <c r="ER82" s="576"/>
      <c r="ES82" s="576"/>
      <c r="ET82" s="576"/>
      <c r="EU82" s="576"/>
      <c r="EV82" s="576"/>
      <c r="EW82" s="576"/>
      <c r="EX82" s="576"/>
      <c r="EY82" s="576"/>
      <c r="EZ82" s="576"/>
      <c r="FA82" s="576"/>
      <c r="FB82" s="576"/>
      <c r="FC82" s="576"/>
      <c r="FD82" s="576"/>
      <c r="FE82" s="576"/>
      <c r="FF82" s="576"/>
      <c r="FG82" s="576"/>
      <c r="FH82" s="576"/>
      <c r="FI82" s="576"/>
      <c r="FJ82" s="576"/>
      <c r="FK82" s="576"/>
      <c r="FL82" s="576"/>
      <c r="FM82" s="576"/>
      <c r="FN82" s="576"/>
      <c r="FO82" s="576"/>
      <c r="FP82" s="576"/>
      <c r="FQ82" s="576"/>
      <c r="FR82" s="576"/>
      <c r="FS82" s="576"/>
      <c r="FT82" s="576"/>
      <c r="FU82" s="576"/>
      <c r="FV82" s="576"/>
      <c r="FW82" s="576"/>
      <c r="FX82" s="576"/>
      <c r="FY82" s="576"/>
      <c r="FZ82" s="576"/>
      <c r="GA82" s="576"/>
      <c r="GB82" s="576"/>
      <c r="GC82" s="576"/>
      <c r="GD82" s="576"/>
      <c r="GE82" s="576"/>
      <c r="GF82" s="576"/>
      <c r="GG82" s="576"/>
      <c r="GH82" s="576"/>
      <c r="GI82" s="576"/>
      <c r="GJ82" s="576"/>
      <c r="GK82" s="576"/>
      <c r="GL82" s="576"/>
      <c r="GM82" s="576"/>
      <c r="GN82" s="576"/>
      <c r="GO82" s="576"/>
      <c r="GP82" s="576"/>
      <c r="GQ82" s="576"/>
      <c r="GR82" s="576"/>
      <c r="GS82" s="576"/>
      <c r="GT82" s="576"/>
      <c r="GU82" s="576"/>
      <c r="GV82" s="576"/>
      <c r="GW82" s="576"/>
      <c r="GX82" s="576"/>
      <c r="GY82" s="576"/>
      <c r="GZ82" s="576"/>
      <c r="HA82" s="576"/>
      <c r="HB82" s="576"/>
      <c r="HC82" s="576"/>
      <c r="HD82" s="576"/>
      <c r="HE82" s="576"/>
      <c r="HF82" s="576"/>
      <c r="HG82" s="576"/>
      <c r="HH82" s="576"/>
      <c r="HI82" s="576"/>
      <c r="HJ82" s="576"/>
      <c r="HK82" s="576"/>
      <c r="HL82" s="576"/>
      <c r="HM82" s="576"/>
      <c r="HN82" s="576"/>
      <c r="HO82" s="576"/>
      <c r="HP82" s="576"/>
      <c r="HQ82" s="576"/>
      <c r="HR82" s="576"/>
      <c r="HS82" s="576"/>
      <c r="HT82" s="576"/>
      <c r="HU82" s="576"/>
      <c r="HV82" s="576"/>
      <c r="HW82" s="576"/>
      <c r="HX82" s="576"/>
      <c r="HY82" s="576"/>
      <c r="HZ82" s="576"/>
      <c r="IA82" s="576"/>
      <c r="IB82" s="576"/>
      <c r="IC82" s="576"/>
      <c r="ID82" s="576"/>
      <c r="IE82" s="576"/>
      <c r="IF82" s="576"/>
      <c r="IG82" s="576"/>
      <c r="IH82" s="576"/>
    </row>
    <row r="83" spans="1:242" x14ac:dyDescent="0.25">
      <c r="A83" s="853"/>
      <c r="B83" s="587"/>
      <c r="C83" s="586"/>
      <c r="D83" s="587"/>
      <c r="E83" s="587"/>
      <c r="F83" s="710"/>
      <c r="G83" s="588"/>
      <c r="H83" s="587"/>
      <c r="I83" s="586"/>
      <c r="J83" s="587"/>
      <c r="K83" s="587"/>
      <c r="L83" s="587"/>
      <c r="M83" s="587"/>
      <c r="N83" s="587"/>
      <c r="O83" s="589"/>
      <c r="P83" s="590"/>
      <c r="Q83" s="641"/>
      <c r="R83" s="642"/>
      <c r="S83" s="642"/>
      <c r="T83" s="642"/>
      <c r="U83" s="642"/>
      <c r="V83" s="643"/>
      <c r="W83" s="585"/>
      <c r="X83" s="585"/>
      <c r="Y83" s="585"/>
      <c r="Z83" s="585"/>
    </row>
    <row r="84" spans="1:242" x14ac:dyDescent="0.25">
      <c r="A84" s="841"/>
      <c r="B84" s="587"/>
      <c r="C84" s="685"/>
      <c r="D84" s="686" t="s">
        <v>81</v>
      </c>
      <c r="E84" s="687"/>
      <c r="F84" s="929"/>
      <c r="G84" s="588"/>
      <c r="H84" s="587"/>
      <c r="I84" s="688" t="s">
        <v>82</v>
      </c>
      <c r="J84" s="689"/>
      <c r="K84" s="689"/>
      <c r="L84" s="587"/>
      <c r="M84" s="587"/>
      <c r="N84" s="587"/>
      <c r="O84" s="589"/>
      <c r="P84" s="590"/>
      <c r="Q84" s="1090"/>
      <c r="R84" s="1072" t="s">
        <v>194</v>
      </c>
      <c r="S84" s="1046"/>
      <c r="T84" s="642"/>
      <c r="U84" s="642"/>
      <c r="V84" s="1094"/>
      <c r="W84" s="585"/>
      <c r="X84" s="585"/>
      <c r="Y84" s="690"/>
      <c r="Z84" s="690"/>
      <c r="AA84" s="585"/>
    </row>
    <row r="85" spans="1:242" ht="31.5" x14ac:dyDescent="0.25">
      <c r="A85" s="850" t="s">
        <v>254</v>
      </c>
      <c r="B85" s="587"/>
      <c r="C85" s="1082" t="s">
        <v>192</v>
      </c>
      <c r="D85" s="1083"/>
      <c r="E85" s="1084"/>
      <c r="F85" s="710"/>
      <c r="G85" s="588"/>
      <c r="H85" s="587"/>
      <c r="I85" s="617"/>
      <c r="J85" s="618" t="s">
        <v>192</v>
      </c>
      <c r="K85" s="618"/>
      <c r="L85" s="587"/>
      <c r="M85" s="587"/>
      <c r="N85" s="587"/>
      <c r="O85" s="589"/>
      <c r="P85" s="590"/>
      <c r="Q85" s="1091"/>
      <c r="R85" s="1092"/>
      <c r="S85" s="1093"/>
      <c r="T85" s="642"/>
      <c r="U85" s="679"/>
      <c r="V85" s="1094"/>
      <c r="W85" s="585"/>
      <c r="X85" s="585"/>
      <c r="Y85" s="691"/>
      <c r="Z85" s="690"/>
      <c r="AA85" s="585"/>
    </row>
    <row r="86" spans="1:242" x14ac:dyDescent="0.25">
      <c r="A86" s="843"/>
      <c r="B86" s="587"/>
      <c r="C86" s="692"/>
      <c r="D86" s="621" t="s">
        <v>68</v>
      </c>
      <c r="E86" s="676"/>
      <c r="F86" s="930"/>
      <c r="G86" s="588"/>
      <c r="H86" s="587"/>
      <c r="I86" s="824"/>
      <c r="J86" s="621" t="s">
        <v>8</v>
      </c>
      <c r="K86" s="693"/>
      <c r="L86" s="587"/>
      <c r="M86" s="587"/>
      <c r="N86" s="587"/>
      <c r="O86" s="589"/>
      <c r="P86" s="590"/>
      <c r="Q86" s="591"/>
      <c r="R86" s="624" t="s">
        <v>47</v>
      </c>
      <c r="S86" s="592"/>
      <c r="T86" s="642"/>
      <c r="U86" s="625"/>
      <c r="V86" s="593"/>
      <c r="W86" s="585"/>
      <c r="X86" s="585"/>
      <c r="Y86" s="651"/>
      <c r="Z86" s="690"/>
      <c r="AA86" s="585"/>
    </row>
    <row r="87" spans="1:242" s="664" customFormat="1" x14ac:dyDescent="0.25">
      <c r="A87" s="858" t="s">
        <v>12</v>
      </c>
      <c r="B87" s="644"/>
      <c r="C87" s="694"/>
      <c r="D87" s="628"/>
      <c r="E87" s="695"/>
      <c r="F87" s="707"/>
      <c r="G87" s="588"/>
      <c r="H87" s="587"/>
      <c r="I87" s="825"/>
      <c r="J87" s="697"/>
      <c r="K87" s="696"/>
      <c r="L87" s="644"/>
      <c r="M87" s="644"/>
      <c r="N87" s="644"/>
      <c r="O87" s="589"/>
      <c r="P87" s="590"/>
      <c r="Q87" s="655"/>
      <c r="R87" s="633">
        <f>IF(D87="-",0,(D87*J87))</f>
        <v>0</v>
      </c>
      <c r="S87" s="608"/>
      <c r="T87" s="642"/>
      <c r="U87" s="625"/>
      <c r="V87" s="698"/>
      <c r="W87" s="585"/>
      <c r="X87" s="585"/>
      <c r="Y87" s="622"/>
      <c r="Z87" s="677"/>
      <c r="AA87" s="590"/>
    </row>
    <row r="88" spans="1:242" x14ac:dyDescent="0.25">
      <c r="A88" s="858" t="s">
        <v>46</v>
      </c>
      <c r="B88" s="587"/>
      <c r="C88" s="586"/>
      <c r="D88" s="628"/>
      <c r="E88" s="587"/>
      <c r="F88" s="710"/>
      <c r="G88" s="588"/>
      <c r="H88" s="587"/>
      <c r="I88" s="654"/>
      <c r="J88" s="697"/>
      <c r="K88" s="644"/>
      <c r="L88" s="587"/>
      <c r="M88" s="587"/>
      <c r="N88" s="587"/>
      <c r="O88" s="589"/>
      <c r="P88" s="590"/>
      <c r="Q88" s="641"/>
      <c r="R88" s="633">
        <f>IF(D88="-",0,(D88*J88)*-1)</f>
        <v>0</v>
      </c>
      <c r="S88" s="608"/>
      <c r="T88" s="642"/>
      <c r="U88" s="625"/>
      <c r="V88" s="643"/>
      <c r="W88" s="585"/>
      <c r="X88" s="585"/>
      <c r="Y88" s="651"/>
      <c r="Z88" s="690"/>
      <c r="AA88" s="585"/>
    </row>
    <row r="89" spans="1:242" s="664" customFormat="1" x14ac:dyDescent="0.25">
      <c r="A89" s="858"/>
      <c r="B89" s="644"/>
      <c r="C89" s="586"/>
      <c r="D89" s="587"/>
      <c r="E89" s="587"/>
      <c r="F89" s="707"/>
      <c r="G89" s="588"/>
      <c r="H89" s="587"/>
      <c r="I89" s="654"/>
      <c r="J89" s="699"/>
      <c r="K89" s="644"/>
      <c r="L89" s="644"/>
      <c r="M89" s="644"/>
      <c r="N89" s="644"/>
      <c r="O89" s="589"/>
      <c r="P89" s="590"/>
      <c r="Q89" s="641"/>
      <c r="R89" s="700"/>
      <c r="S89" s="608"/>
      <c r="T89" s="642"/>
      <c r="U89" s="625"/>
      <c r="V89" s="701" t="s">
        <v>2</v>
      </c>
      <c r="W89" s="585"/>
      <c r="X89" s="585"/>
      <c r="Y89" s="622"/>
      <c r="Z89" s="677"/>
      <c r="AA89" s="590"/>
    </row>
    <row r="90" spans="1:242" x14ac:dyDescent="0.25">
      <c r="A90" s="858" t="s">
        <v>13</v>
      </c>
      <c r="B90" s="587"/>
      <c r="C90" s="694"/>
      <c r="D90" s="628"/>
      <c r="E90" s="695"/>
      <c r="F90" s="710"/>
      <c r="G90" s="588"/>
      <c r="H90" s="587"/>
      <c r="I90" s="825"/>
      <c r="J90" s="697"/>
      <c r="K90" s="696"/>
      <c r="L90" s="587"/>
      <c r="M90" s="587"/>
      <c r="N90" s="587"/>
      <c r="O90" s="589"/>
      <c r="P90" s="590"/>
      <c r="Q90" s="655"/>
      <c r="R90" s="633">
        <f>IF(D90="-",0,(D90*J90))</f>
        <v>0</v>
      </c>
      <c r="S90" s="608"/>
      <c r="T90" s="642"/>
      <c r="U90" s="625"/>
      <c r="V90" s="702" t="s">
        <v>195</v>
      </c>
      <c r="W90" s="585"/>
      <c r="X90" s="585"/>
      <c r="Y90" s="651"/>
      <c r="Z90" s="690"/>
      <c r="AA90" s="585"/>
    </row>
    <row r="91" spans="1:242" s="664" customFormat="1" x14ac:dyDescent="0.25">
      <c r="A91" s="858" t="s">
        <v>46</v>
      </c>
      <c r="B91" s="644"/>
      <c r="C91" s="586"/>
      <c r="D91" s="628"/>
      <c r="E91" s="587"/>
      <c r="F91" s="707"/>
      <c r="G91" s="588"/>
      <c r="H91" s="587"/>
      <c r="I91" s="825"/>
      <c r="J91" s="697"/>
      <c r="K91" s="644"/>
      <c r="L91" s="644"/>
      <c r="M91" s="644"/>
      <c r="N91" s="644"/>
      <c r="O91" s="589"/>
      <c r="P91" s="590"/>
      <c r="Q91" s="641"/>
      <c r="R91" s="633">
        <f>IF(D91="-",0,(D91*J91)*-1)</f>
        <v>0</v>
      </c>
      <c r="S91" s="608"/>
      <c r="T91" s="642"/>
      <c r="U91" s="625"/>
      <c r="V91" s="703" t="s">
        <v>196</v>
      </c>
      <c r="W91" s="585"/>
      <c r="X91" s="585"/>
      <c r="Y91" s="622"/>
      <c r="Z91" s="677"/>
      <c r="AA91" s="590"/>
    </row>
    <row r="92" spans="1:242" x14ac:dyDescent="0.25">
      <c r="A92" s="859" t="s">
        <v>40</v>
      </c>
      <c r="B92" s="587"/>
      <c r="C92" s="586"/>
      <c r="D92" s="587"/>
      <c r="E92" s="587"/>
      <c r="F92" s="710"/>
      <c r="G92" s="588"/>
      <c r="H92" s="587"/>
      <c r="I92" s="654"/>
      <c r="J92" s="699"/>
      <c r="K92" s="644"/>
      <c r="L92" s="587"/>
      <c r="M92" s="587"/>
      <c r="N92" s="587"/>
      <c r="O92" s="589"/>
      <c r="P92" s="590"/>
      <c r="Q92" s="655"/>
      <c r="R92" s="704"/>
      <c r="S92" s="608"/>
      <c r="T92" s="642"/>
      <c r="U92" s="625"/>
      <c r="V92" s="626" t="s">
        <v>47</v>
      </c>
      <c r="W92" s="585"/>
      <c r="X92" s="585"/>
      <c r="Y92" s="651"/>
      <c r="Z92" s="690"/>
      <c r="AA92" s="585"/>
    </row>
    <row r="93" spans="1:242" x14ac:dyDescent="0.25">
      <c r="A93" s="858" t="s">
        <v>14</v>
      </c>
      <c r="B93" s="587"/>
      <c r="C93" s="694"/>
      <c r="D93" s="628"/>
      <c r="E93" s="695"/>
      <c r="F93" s="710"/>
      <c r="G93" s="588"/>
      <c r="H93" s="587"/>
      <c r="I93" s="825"/>
      <c r="J93" s="697"/>
      <c r="K93" s="696"/>
      <c r="L93" s="587"/>
      <c r="M93" s="587"/>
      <c r="N93" s="587"/>
      <c r="O93" s="589"/>
      <c r="P93" s="590"/>
      <c r="Q93" s="655"/>
      <c r="R93" s="633">
        <f>IF(D93="-",0,(D93*J93))</f>
        <v>0</v>
      </c>
      <c r="S93" s="608"/>
      <c r="T93" s="642"/>
      <c r="U93" s="625"/>
      <c r="V93" s="634">
        <f>SUM(R87:R132)</f>
        <v>0</v>
      </c>
      <c r="W93" s="585"/>
      <c r="X93" s="585"/>
      <c r="Y93" s="651"/>
      <c r="Z93" s="690"/>
      <c r="AA93" s="585"/>
    </row>
    <row r="94" spans="1:242" x14ac:dyDescent="0.25">
      <c r="A94" s="858" t="s">
        <v>46</v>
      </c>
      <c r="B94" s="587"/>
      <c r="C94" s="586"/>
      <c r="D94" s="628"/>
      <c r="E94" s="587"/>
      <c r="F94" s="710"/>
      <c r="G94" s="588"/>
      <c r="H94" s="587"/>
      <c r="I94" s="825"/>
      <c r="J94" s="697"/>
      <c r="K94" s="644"/>
      <c r="L94" s="587"/>
      <c r="M94" s="587"/>
      <c r="N94" s="587"/>
      <c r="O94" s="589"/>
      <c r="P94" s="590"/>
      <c r="Q94" s="641"/>
      <c r="R94" s="633">
        <f>IF(D94="-",0,(D94*J94)*-1)</f>
        <v>0</v>
      </c>
      <c r="S94" s="608"/>
      <c r="T94" s="642"/>
      <c r="U94" s="625"/>
      <c r="V94" s="698"/>
      <c r="W94" s="585"/>
      <c r="X94" s="585"/>
      <c r="Y94" s="651"/>
      <c r="Z94" s="690"/>
      <c r="AA94" s="585"/>
    </row>
    <row r="95" spans="1:242" x14ac:dyDescent="0.25">
      <c r="A95" s="858"/>
      <c r="B95" s="587"/>
      <c r="C95" s="586"/>
      <c r="D95" s="587"/>
      <c r="E95" s="587"/>
      <c r="F95" s="710"/>
      <c r="G95" s="588"/>
      <c r="H95" s="587"/>
      <c r="I95" s="654"/>
      <c r="J95" s="699"/>
      <c r="K95" s="644"/>
      <c r="L95" s="587"/>
      <c r="M95" s="587"/>
      <c r="N95" s="587"/>
      <c r="O95" s="589"/>
      <c r="P95" s="590"/>
      <c r="Q95" s="641"/>
      <c r="R95" s="705"/>
      <c r="S95" s="608"/>
      <c r="T95" s="642"/>
      <c r="U95" s="625"/>
      <c r="V95" s="643"/>
      <c r="W95" s="585"/>
      <c r="X95" s="585"/>
      <c r="Y95" s="651"/>
      <c r="Z95" s="690"/>
      <c r="AA95" s="585"/>
    </row>
    <row r="96" spans="1:242" s="664" customFormat="1" x14ac:dyDescent="0.25">
      <c r="A96" s="858" t="s">
        <v>41</v>
      </c>
      <c r="B96" s="644"/>
      <c r="C96" s="586"/>
      <c r="D96" s="587"/>
      <c r="E96" s="587"/>
      <c r="F96" s="707"/>
      <c r="G96" s="588"/>
      <c r="H96" s="587"/>
      <c r="I96" s="654"/>
      <c r="J96" s="699" t="s">
        <v>40</v>
      </c>
      <c r="K96" s="644" t="s">
        <v>40</v>
      </c>
      <c r="L96" s="644"/>
      <c r="M96" s="644"/>
      <c r="N96" s="644"/>
      <c r="O96" s="589"/>
      <c r="P96" s="590"/>
      <c r="Q96" s="641"/>
      <c r="R96" s="706" t="s">
        <v>40</v>
      </c>
      <c r="S96" s="608"/>
      <c r="T96" s="642"/>
      <c r="U96" s="625"/>
      <c r="V96" s="808"/>
      <c r="W96" s="585"/>
      <c r="X96" s="585"/>
      <c r="Y96" s="622"/>
      <c r="Z96" s="677"/>
      <c r="AA96" s="590"/>
    </row>
    <row r="97" spans="1:27" x14ac:dyDescent="0.25">
      <c r="A97" s="858" t="s">
        <v>84</v>
      </c>
      <c r="B97" s="587"/>
      <c r="C97" s="586"/>
      <c r="D97" s="628"/>
      <c r="E97" s="587"/>
      <c r="F97" s="710"/>
      <c r="G97" s="588"/>
      <c r="H97" s="587"/>
      <c r="I97" s="654"/>
      <c r="J97" s="697"/>
      <c r="K97" s="644"/>
      <c r="L97" s="587"/>
      <c r="M97" s="587"/>
      <c r="N97" s="587"/>
      <c r="O97" s="589"/>
      <c r="P97" s="590"/>
      <c r="Q97" s="655"/>
      <c r="R97" s="633">
        <f>IF(D97="-",0,(D97*J97)*-1)</f>
        <v>0</v>
      </c>
      <c r="S97" s="608"/>
      <c r="T97" s="642"/>
      <c r="U97" s="625"/>
      <c r="V97" s="808"/>
      <c r="W97" s="585"/>
      <c r="X97" s="585"/>
      <c r="Y97" s="651"/>
      <c r="Z97" s="690"/>
      <c r="AA97" s="585"/>
    </row>
    <row r="98" spans="1:27" x14ac:dyDescent="0.25">
      <c r="A98" s="858" t="s">
        <v>85</v>
      </c>
      <c r="B98" s="587"/>
      <c r="C98" s="694"/>
      <c r="D98" s="628"/>
      <c r="E98" s="587"/>
      <c r="F98" s="707"/>
      <c r="G98" s="708"/>
      <c r="H98" s="587"/>
      <c r="I98" s="654"/>
      <c r="J98" s="697"/>
      <c r="K98" s="644"/>
      <c r="L98" s="587"/>
      <c r="M98" s="587"/>
      <c r="N98" s="587"/>
      <c r="O98" s="589"/>
      <c r="P98" s="590"/>
      <c r="Q98" s="655"/>
      <c r="R98" s="709">
        <f>IF(D98="-",0,(D98*J98)*-1)</f>
        <v>0</v>
      </c>
      <c r="S98" s="608"/>
      <c r="T98" s="642"/>
      <c r="U98" s="625"/>
      <c r="V98" s="698"/>
      <c r="W98" s="585"/>
      <c r="X98" s="585"/>
      <c r="Y98" s="651"/>
      <c r="Z98" s="690"/>
      <c r="AA98" s="585"/>
    </row>
    <row r="99" spans="1:27" x14ac:dyDescent="0.25">
      <c r="A99" s="860" t="s">
        <v>218</v>
      </c>
      <c r="B99" s="587"/>
      <c r="C99" s="586"/>
      <c r="D99" s="587"/>
      <c r="E99" s="587"/>
      <c r="F99" s="710"/>
      <c r="G99" s="708"/>
      <c r="H99" s="587"/>
      <c r="I99" s="825"/>
      <c r="J99" s="699"/>
      <c r="K99" s="644"/>
      <c r="L99" s="587"/>
      <c r="M99" s="587"/>
      <c r="N99" s="587"/>
      <c r="O99" s="589"/>
      <c r="P99" s="590"/>
      <c r="Q99" s="655"/>
      <c r="R99" s="827"/>
      <c r="S99" s="608"/>
      <c r="T99" s="642"/>
      <c r="U99" s="625"/>
      <c r="V99" s="698"/>
      <c r="W99" s="585"/>
      <c r="X99" s="585"/>
      <c r="Y99" s="651"/>
      <c r="Z99" s="690"/>
      <c r="AA99" s="585"/>
    </row>
    <row r="100" spans="1:27" x14ac:dyDescent="0.25">
      <c r="A100" s="861" t="s">
        <v>70</v>
      </c>
      <c r="B100" s="587"/>
      <c r="C100" s="694"/>
      <c r="D100" s="628"/>
      <c r="E100" s="695"/>
      <c r="F100" s="710"/>
      <c r="G100" s="708"/>
      <c r="H100" s="587"/>
      <c r="I100" s="825"/>
      <c r="J100" s="697"/>
      <c r="K100" s="696"/>
      <c r="L100" s="587"/>
      <c r="M100" s="587"/>
      <c r="N100" s="587"/>
      <c r="O100" s="589"/>
      <c r="P100" s="590"/>
      <c r="Q100" s="655"/>
      <c r="R100" s="633">
        <f t="shared" ref="R100:R104" si="6">IF(D100="-",0,(D100*J100))</f>
        <v>0</v>
      </c>
      <c r="S100" s="608"/>
      <c r="T100" s="642"/>
      <c r="U100" s="625"/>
      <c r="V100" s="698"/>
      <c r="W100" s="585"/>
      <c r="X100" s="585"/>
      <c r="Y100" s="651"/>
      <c r="Z100" s="690"/>
      <c r="AA100" s="585"/>
    </row>
    <row r="101" spans="1:27" x14ac:dyDescent="0.25">
      <c r="A101" s="861" t="s">
        <v>70</v>
      </c>
      <c r="B101" s="587"/>
      <c r="C101" s="694"/>
      <c r="D101" s="628"/>
      <c r="E101" s="695"/>
      <c r="F101" s="710"/>
      <c r="G101" s="588"/>
      <c r="H101" s="587"/>
      <c r="I101" s="825"/>
      <c r="J101" s="697"/>
      <c r="K101" s="696"/>
      <c r="L101" s="587"/>
      <c r="M101" s="587"/>
      <c r="N101" s="587"/>
      <c r="O101" s="589"/>
      <c r="P101" s="590"/>
      <c r="Q101" s="655"/>
      <c r="R101" s="633">
        <f t="shared" si="6"/>
        <v>0</v>
      </c>
      <c r="S101" s="608"/>
      <c r="T101" s="642"/>
      <c r="U101" s="625"/>
      <c r="V101" s="698"/>
      <c r="W101" s="585"/>
      <c r="X101" s="585"/>
      <c r="Y101" s="651"/>
      <c r="Z101" s="690"/>
      <c r="AA101" s="585"/>
    </row>
    <row r="102" spans="1:27" x14ac:dyDescent="0.25">
      <c r="A102" s="861" t="s">
        <v>70</v>
      </c>
      <c r="B102" s="587"/>
      <c r="C102" s="694"/>
      <c r="D102" s="628"/>
      <c r="E102" s="695"/>
      <c r="F102" s="710"/>
      <c r="G102" s="588"/>
      <c r="H102" s="587"/>
      <c r="I102" s="825"/>
      <c r="J102" s="697"/>
      <c r="K102" s="696"/>
      <c r="L102" s="587"/>
      <c r="M102" s="587"/>
      <c r="N102" s="587"/>
      <c r="O102" s="589"/>
      <c r="P102" s="590"/>
      <c r="Q102" s="655"/>
      <c r="R102" s="633">
        <f t="shared" si="6"/>
        <v>0</v>
      </c>
      <c r="S102" s="608"/>
      <c r="T102" s="642"/>
      <c r="U102" s="625"/>
      <c r="V102" s="698"/>
      <c r="W102" s="585"/>
      <c r="X102" s="585"/>
      <c r="Y102" s="651"/>
      <c r="Z102" s="690"/>
      <c r="AA102" s="585"/>
    </row>
    <row r="103" spans="1:27" x14ac:dyDescent="0.25">
      <c r="A103" s="861" t="s">
        <v>70</v>
      </c>
      <c r="B103" s="587"/>
      <c r="C103" s="694"/>
      <c r="D103" s="628"/>
      <c r="E103" s="695"/>
      <c r="F103" s="710"/>
      <c r="G103" s="588"/>
      <c r="H103" s="587"/>
      <c r="I103" s="825"/>
      <c r="J103" s="697"/>
      <c r="K103" s="696"/>
      <c r="L103" s="587"/>
      <c r="M103" s="587"/>
      <c r="N103" s="587"/>
      <c r="O103" s="589"/>
      <c r="P103" s="590"/>
      <c r="Q103" s="655"/>
      <c r="R103" s="633">
        <f t="shared" si="6"/>
        <v>0</v>
      </c>
      <c r="S103" s="608"/>
      <c r="T103" s="642"/>
      <c r="U103" s="625"/>
      <c r="V103" s="698"/>
      <c r="W103" s="585"/>
      <c r="X103" s="585"/>
      <c r="Y103" s="651"/>
      <c r="Z103" s="690"/>
      <c r="AA103" s="585"/>
    </row>
    <row r="104" spans="1:27" x14ac:dyDescent="0.25">
      <c r="A104" s="861" t="s">
        <v>70</v>
      </c>
      <c r="B104" s="587"/>
      <c r="C104" s="694"/>
      <c r="D104" s="628"/>
      <c r="E104" s="695"/>
      <c r="F104" s="710"/>
      <c r="G104" s="588"/>
      <c r="H104" s="587"/>
      <c r="I104" s="825"/>
      <c r="J104" s="697"/>
      <c r="K104" s="696"/>
      <c r="L104" s="587"/>
      <c r="M104" s="587"/>
      <c r="N104" s="587"/>
      <c r="O104" s="589"/>
      <c r="P104" s="590"/>
      <c r="Q104" s="655"/>
      <c r="R104" s="633">
        <f t="shared" si="6"/>
        <v>0</v>
      </c>
      <c r="S104" s="608"/>
      <c r="T104" s="642"/>
      <c r="U104" s="625"/>
      <c r="V104" s="643"/>
      <c r="W104" s="585"/>
      <c r="X104" s="585"/>
      <c r="Y104" s="651"/>
      <c r="Z104" s="690"/>
      <c r="AA104" s="585"/>
    </row>
    <row r="105" spans="1:27" s="664" customFormat="1" x14ac:dyDescent="0.25">
      <c r="A105" s="862"/>
      <c r="B105" s="644"/>
      <c r="C105" s="694"/>
      <c r="D105" s="695"/>
      <c r="E105" s="695"/>
      <c r="F105" s="707"/>
      <c r="G105" s="588"/>
      <c r="H105" s="644"/>
      <c r="I105" s="825"/>
      <c r="J105" s="644"/>
      <c r="K105" s="711"/>
      <c r="L105" s="644"/>
      <c r="M105" s="644"/>
      <c r="N105" s="644"/>
      <c r="O105" s="589"/>
      <c r="P105" s="590"/>
      <c r="Q105" s="655"/>
      <c r="R105" s="608"/>
      <c r="S105" s="608"/>
      <c r="T105" s="608"/>
      <c r="U105" s="625"/>
      <c r="V105" s="698"/>
      <c r="W105" s="590"/>
      <c r="X105" s="590"/>
      <c r="Y105" s="622"/>
      <c r="Z105" s="677"/>
      <c r="AA105" s="590"/>
    </row>
    <row r="106" spans="1:27" s="664" customFormat="1" x14ac:dyDescent="0.25">
      <c r="A106" s="862"/>
      <c r="B106" s="644"/>
      <c r="C106" s="694"/>
      <c r="D106" s="695"/>
      <c r="E106" s="695"/>
      <c r="F106" s="707"/>
      <c r="G106" s="588"/>
      <c r="H106" s="644"/>
      <c r="I106" s="825"/>
      <c r="J106" s="644"/>
      <c r="K106" s="711"/>
      <c r="L106" s="644"/>
      <c r="M106" s="644"/>
      <c r="N106" s="644"/>
      <c r="O106" s="589"/>
      <c r="P106" s="590"/>
      <c r="Q106" s="655"/>
      <c r="R106" s="608"/>
      <c r="S106" s="608"/>
      <c r="T106" s="608"/>
      <c r="U106" s="625"/>
      <c r="V106" s="698"/>
      <c r="W106" s="590"/>
      <c r="X106" s="590"/>
      <c r="Y106" s="622"/>
      <c r="Z106" s="677"/>
      <c r="AA106" s="590"/>
    </row>
    <row r="107" spans="1:27" x14ac:dyDescent="0.25">
      <c r="A107" s="863"/>
      <c r="B107" s="587"/>
      <c r="C107" s="586"/>
      <c r="D107" s="587"/>
      <c r="E107" s="587"/>
      <c r="F107" s="710"/>
      <c r="G107" s="588"/>
      <c r="H107" s="587"/>
      <c r="I107" s="586"/>
      <c r="J107" s="587"/>
      <c r="K107" s="587"/>
      <c r="L107" s="587"/>
      <c r="M107" s="644"/>
      <c r="N107" s="587"/>
      <c r="O107" s="589"/>
      <c r="P107" s="590"/>
      <c r="Q107" s="641"/>
      <c r="R107" s="608"/>
      <c r="S107" s="608"/>
      <c r="T107" s="642"/>
      <c r="U107" s="625"/>
      <c r="V107" s="698"/>
      <c r="W107" s="585"/>
      <c r="X107" s="585"/>
      <c r="Y107" s="651"/>
      <c r="Z107" s="690"/>
      <c r="AA107" s="585"/>
    </row>
    <row r="108" spans="1:27" x14ac:dyDescent="0.25">
      <c r="A108" s="841"/>
      <c r="B108" s="587"/>
      <c r="C108" s="685"/>
      <c r="D108" s="712"/>
      <c r="E108" s="712"/>
      <c r="F108" s="931"/>
      <c r="G108" s="713"/>
      <c r="H108" s="587"/>
      <c r="I108" s="1085" t="s">
        <v>82</v>
      </c>
      <c r="J108" s="1086"/>
      <c r="K108" s="1086"/>
      <c r="L108" s="1087"/>
      <c r="M108" s="587"/>
      <c r="N108" s="864"/>
      <c r="O108" s="714"/>
      <c r="P108" s="590"/>
      <c r="Q108" s="641"/>
      <c r="R108" s="642"/>
      <c r="S108" s="642"/>
      <c r="T108" s="642"/>
      <c r="U108" s="625"/>
      <c r="V108" s="698"/>
      <c r="W108" s="585"/>
      <c r="X108" s="585"/>
      <c r="Y108" s="651"/>
      <c r="Z108" s="690"/>
      <c r="AA108" s="585"/>
    </row>
    <row r="109" spans="1:27" ht="31.5" x14ac:dyDescent="0.25">
      <c r="A109" s="850" t="s">
        <v>255</v>
      </c>
      <c r="B109" s="587"/>
      <c r="C109" s="715" t="s">
        <v>192</v>
      </c>
      <c r="D109" s="716"/>
      <c r="E109" s="716"/>
      <c r="F109" s="932"/>
      <c r="G109" s="717"/>
      <c r="H109" s="587"/>
      <c r="I109" s="1069" t="s">
        <v>83</v>
      </c>
      <c r="J109" s="1070"/>
      <c r="K109" s="1070"/>
      <c r="L109" s="1071"/>
      <c r="M109" s="587"/>
      <c r="N109" s="865"/>
      <c r="O109" s="718"/>
      <c r="P109" s="590"/>
      <c r="Q109" s="641"/>
      <c r="R109" s="1072" t="s">
        <v>193</v>
      </c>
      <c r="S109" s="1046"/>
      <c r="T109" s="642"/>
      <c r="U109" s="679"/>
      <c r="V109" s="643"/>
      <c r="W109" s="585"/>
      <c r="X109" s="585"/>
      <c r="Y109" s="691"/>
      <c r="Z109" s="690"/>
      <c r="AA109" s="585"/>
    </row>
    <row r="110" spans="1:27" ht="47.25" x14ac:dyDescent="0.25">
      <c r="A110" s="850"/>
      <c r="B110" s="587"/>
      <c r="C110" s="719" t="s">
        <v>89</v>
      </c>
      <c r="D110" s="720" t="s">
        <v>90</v>
      </c>
      <c r="E110" s="720" t="s">
        <v>91</v>
      </c>
      <c r="F110" s="933" t="s">
        <v>92</v>
      </c>
      <c r="G110" s="721"/>
      <c r="H110" s="587"/>
      <c r="I110" s="719" t="s">
        <v>89</v>
      </c>
      <c r="J110" s="720" t="s">
        <v>90</v>
      </c>
      <c r="K110" s="720" t="s">
        <v>91</v>
      </c>
      <c r="L110" s="722" t="s">
        <v>92</v>
      </c>
      <c r="M110" s="587"/>
      <c r="N110" s="866"/>
      <c r="O110" s="723"/>
      <c r="P110" s="590"/>
      <c r="Q110" s="641"/>
      <c r="R110" s="1073"/>
      <c r="S110" s="1046"/>
      <c r="T110" s="642"/>
      <c r="U110" s="679"/>
      <c r="V110" s="643"/>
      <c r="W110" s="585"/>
      <c r="X110" s="585"/>
      <c r="Y110" s="691"/>
      <c r="Z110" s="690"/>
      <c r="AA110" s="585"/>
    </row>
    <row r="111" spans="1:27" x14ac:dyDescent="0.25">
      <c r="A111" s="843"/>
      <c r="B111" s="587"/>
      <c r="C111" s="724" t="s">
        <v>68</v>
      </c>
      <c r="D111" s="670" t="s">
        <v>68</v>
      </c>
      <c r="E111" s="670" t="s">
        <v>68</v>
      </c>
      <c r="F111" s="934" t="s">
        <v>68</v>
      </c>
      <c r="G111" s="725"/>
      <c r="H111" s="587"/>
      <c r="I111" s="726" t="s">
        <v>8</v>
      </c>
      <c r="J111" s="621" t="s">
        <v>8</v>
      </c>
      <c r="K111" s="621" t="s">
        <v>8</v>
      </c>
      <c r="L111" s="621" t="s">
        <v>8</v>
      </c>
      <c r="M111" s="867"/>
      <c r="N111" s="867"/>
      <c r="O111" s="727"/>
      <c r="P111" s="590"/>
      <c r="Q111" s="641"/>
      <c r="R111" s="624" t="s">
        <v>47</v>
      </c>
      <c r="S111" s="592"/>
      <c r="T111" s="642"/>
      <c r="U111" s="625"/>
      <c r="V111" s="643"/>
      <c r="W111" s="585"/>
      <c r="X111" s="585"/>
      <c r="Y111" s="651"/>
      <c r="Z111" s="690"/>
      <c r="AA111" s="585"/>
    </row>
    <row r="112" spans="1:27" x14ac:dyDescent="0.25">
      <c r="A112" s="860" t="s">
        <v>15</v>
      </c>
      <c r="B112" s="587"/>
      <c r="C112" s="627"/>
      <c r="D112" s="728"/>
      <c r="E112" s="728"/>
      <c r="F112" s="935"/>
      <c r="G112" s="729"/>
      <c r="H112" s="587"/>
      <c r="I112" s="730"/>
      <c r="J112" s="731"/>
      <c r="K112" s="731"/>
      <c r="L112" s="697"/>
      <c r="M112" s="696"/>
      <c r="N112" s="696"/>
      <c r="O112" s="732"/>
      <c r="P112" s="590"/>
      <c r="Q112" s="641"/>
      <c r="R112" s="633">
        <f t="shared" ref="R112:R126" si="7">IF(C112="-",0,(C112*I112+D112*J112+E112*K112+F112*L112))</f>
        <v>0</v>
      </c>
      <c r="S112" s="608"/>
      <c r="T112" s="642"/>
      <c r="U112" s="625"/>
      <c r="V112" s="643"/>
      <c r="W112" s="585"/>
      <c r="X112" s="585"/>
      <c r="Y112" s="651"/>
      <c r="Z112" s="690"/>
      <c r="AA112" s="585"/>
    </row>
    <row r="113" spans="1:27" x14ac:dyDescent="0.25">
      <c r="A113" s="860" t="s">
        <v>16</v>
      </c>
      <c r="B113" s="587"/>
      <c r="C113" s="627"/>
      <c r="D113" s="728"/>
      <c r="E113" s="728"/>
      <c r="F113" s="935"/>
      <c r="G113" s="729"/>
      <c r="H113" s="587"/>
      <c r="I113" s="730"/>
      <c r="J113" s="731"/>
      <c r="K113" s="731"/>
      <c r="L113" s="697"/>
      <c r="M113" s="696"/>
      <c r="N113" s="696"/>
      <c r="O113" s="732"/>
      <c r="P113" s="590"/>
      <c r="Q113" s="641"/>
      <c r="R113" s="633">
        <f t="shared" si="7"/>
        <v>0</v>
      </c>
      <c r="S113" s="608"/>
      <c r="T113" s="642"/>
      <c r="U113" s="625"/>
      <c r="V113" s="643"/>
      <c r="W113" s="585"/>
      <c r="X113" s="585"/>
      <c r="Y113" s="651"/>
      <c r="Z113" s="690"/>
      <c r="AA113" s="585"/>
    </row>
    <row r="114" spans="1:27" x14ac:dyDescent="0.25">
      <c r="A114" s="860" t="s">
        <v>17</v>
      </c>
      <c r="B114" s="587"/>
      <c r="C114" s="733"/>
      <c r="D114" s="734"/>
      <c r="E114" s="628"/>
      <c r="F114" s="746"/>
      <c r="G114" s="729"/>
      <c r="H114" s="587"/>
      <c r="I114" s="730"/>
      <c r="J114" s="731"/>
      <c r="K114" s="731"/>
      <c r="L114" s="697"/>
      <c r="M114" s="696"/>
      <c r="N114" s="696"/>
      <c r="O114" s="732"/>
      <c r="P114" s="590"/>
      <c r="Q114" s="641"/>
      <c r="R114" s="633">
        <f t="shared" si="7"/>
        <v>0</v>
      </c>
      <c r="S114" s="608"/>
      <c r="T114" s="642"/>
      <c r="U114" s="625"/>
      <c r="V114" s="643"/>
      <c r="W114" s="585"/>
      <c r="X114" s="585"/>
      <c r="Y114" s="651"/>
      <c r="Z114" s="690"/>
      <c r="AA114" s="585"/>
    </row>
    <row r="115" spans="1:27" x14ac:dyDescent="0.25">
      <c r="A115" s="860" t="s">
        <v>18</v>
      </c>
      <c r="B115" s="587"/>
      <c r="C115" s="733"/>
      <c r="D115" s="734"/>
      <c r="E115" s="628"/>
      <c r="F115" s="746"/>
      <c r="G115" s="729"/>
      <c r="H115" s="587"/>
      <c r="I115" s="730"/>
      <c r="J115" s="731"/>
      <c r="K115" s="731"/>
      <c r="L115" s="697"/>
      <c r="M115" s="696"/>
      <c r="N115" s="696"/>
      <c r="O115" s="732"/>
      <c r="P115" s="590"/>
      <c r="Q115" s="641"/>
      <c r="R115" s="633">
        <f t="shared" si="7"/>
        <v>0</v>
      </c>
      <c r="S115" s="608"/>
      <c r="T115" s="642"/>
      <c r="U115" s="625"/>
      <c r="V115" s="643"/>
      <c r="W115" s="585"/>
      <c r="X115" s="585"/>
      <c r="Y115" s="651"/>
      <c r="Z115" s="690"/>
      <c r="AA115" s="585"/>
    </row>
    <row r="116" spans="1:27" x14ac:dyDescent="0.25">
      <c r="A116" s="860" t="s">
        <v>19</v>
      </c>
      <c r="B116" s="587"/>
      <c r="C116" s="733"/>
      <c r="D116" s="734"/>
      <c r="E116" s="628"/>
      <c r="F116" s="746"/>
      <c r="G116" s="729"/>
      <c r="H116" s="587"/>
      <c r="I116" s="730"/>
      <c r="J116" s="731"/>
      <c r="K116" s="731"/>
      <c r="L116" s="697"/>
      <c r="M116" s="696"/>
      <c r="N116" s="696"/>
      <c r="O116" s="732"/>
      <c r="P116" s="590"/>
      <c r="Q116" s="641"/>
      <c r="R116" s="633">
        <f t="shared" si="7"/>
        <v>0</v>
      </c>
      <c r="S116" s="608"/>
      <c r="T116" s="642"/>
      <c r="U116" s="625"/>
      <c r="V116" s="643"/>
      <c r="W116" s="585"/>
      <c r="X116" s="585"/>
      <c r="Y116" s="651"/>
      <c r="Z116" s="690"/>
      <c r="AA116" s="585"/>
    </row>
    <row r="117" spans="1:27" x14ac:dyDescent="0.25">
      <c r="A117" s="860" t="s">
        <v>20</v>
      </c>
      <c r="B117" s="587"/>
      <c r="C117" s="733"/>
      <c r="D117" s="734"/>
      <c r="E117" s="628"/>
      <c r="F117" s="746"/>
      <c r="G117" s="729"/>
      <c r="H117" s="587"/>
      <c r="I117" s="730"/>
      <c r="J117" s="731"/>
      <c r="K117" s="731"/>
      <c r="L117" s="697"/>
      <c r="M117" s="696"/>
      <c r="N117" s="696"/>
      <c r="O117" s="732"/>
      <c r="P117" s="590"/>
      <c r="Q117" s="641"/>
      <c r="R117" s="633">
        <f t="shared" si="7"/>
        <v>0</v>
      </c>
      <c r="S117" s="608"/>
      <c r="T117" s="642"/>
      <c r="U117" s="625"/>
      <c r="V117" s="698"/>
      <c r="W117" s="585"/>
      <c r="X117" s="585"/>
      <c r="Y117" s="651"/>
      <c r="Z117" s="690"/>
      <c r="AA117" s="585"/>
    </row>
    <row r="118" spans="1:27" x14ac:dyDescent="0.25">
      <c r="A118" s="860" t="s">
        <v>21</v>
      </c>
      <c r="B118" s="587"/>
      <c r="C118" s="733"/>
      <c r="D118" s="734"/>
      <c r="E118" s="628"/>
      <c r="F118" s="746"/>
      <c r="G118" s="729"/>
      <c r="H118" s="587"/>
      <c r="I118" s="730"/>
      <c r="J118" s="731"/>
      <c r="K118" s="731"/>
      <c r="L118" s="697"/>
      <c r="M118" s="696"/>
      <c r="N118" s="696"/>
      <c r="O118" s="732"/>
      <c r="P118" s="590"/>
      <c r="Q118" s="641"/>
      <c r="R118" s="633">
        <f t="shared" si="7"/>
        <v>0</v>
      </c>
      <c r="S118" s="608"/>
      <c r="T118" s="642"/>
      <c r="U118" s="625"/>
      <c r="V118" s="698"/>
      <c r="W118" s="585"/>
      <c r="X118" s="585"/>
      <c r="Y118" s="651"/>
      <c r="Z118" s="690"/>
      <c r="AA118" s="585"/>
    </row>
    <row r="119" spans="1:27" s="577" customFormat="1" x14ac:dyDescent="0.25">
      <c r="A119" s="868" t="s">
        <v>93</v>
      </c>
      <c r="B119" s="708"/>
      <c r="C119" s="733"/>
      <c r="D119" s="734"/>
      <c r="E119" s="628"/>
      <c r="F119" s="746"/>
      <c r="G119" s="729"/>
      <c r="H119" s="708"/>
      <c r="I119" s="736"/>
      <c r="J119" s="737"/>
      <c r="K119" s="738"/>
      <c r="L119" s="738"/>
      <c r="M119" s="869"/>
      <c r="N119" s="869"/>
      <c r="O119" s="739"/>
      <c r="P119" s="735"/>
      <c r="Q119" s="740"/>
      <c r="R119" s="633">
        <f t="shared" si="7"/>
        <v>0</v>
      </c>
      <c r="S119" s="608"/>
      <c r="T119" s="741"/>
      <c r="U119" s="742"/>
      <c r="V119" s="743"/>
      <c r="W119" s="735"/>
      <c r="X119" s="735"/>
      <c r="Y119" s="744"/>
      <c r="Z119" s="745"/>
      <c r="AA119" s="735"/>
    </row>
    <row r="120" spans="1:27" s="577" customFormat="1" ht="31.5" x14ac:dyDescent="0.25">
      <c r="A120" s="870" t="s">
        <v>189</v>
      </c>
      <c r="B120" s="708"/>
      <c r="C120" s="627"/>
      <c r="D120" s="628"/>
      <c r="E120" s="628"/>
      <c r="F120" s="746"/>
      <c r="G120" s="729"/>
      <c r="H120" s="708"/>
      <c r="I120" s="736"/>
      <c r="J120" s="737"/>
      <c r="K120" s="738"/>
      <c r="L120" s="738"/>
      <c r="M120" s="869"/>
      <c r="N120" s="869"/>
      <c r="O120" s="739"/>
      <c r="P120" s="735"/>
      <c r="Q120" s="740"/>
      <c r="R120" s="633">
        <f t="shared" si="7"/>
        <v>0</v>
      </c>
      <c r="S120" s="608"/>
      <c r="T120" s="741"/>
      <c r="U120" s="742"/>
      <c r="V120" s="743"/>
      <c r="W120" s="735"/>
      <c r="X120" s="735"/>
      <c r="Y120" s="744"/>
      <c r="Z120" s="745"/>
      <c r="AA120" s="735"/>
    </row>
    <row r="121" spans="1:27" s="577" customFormat="1" ht="31.5" x14ac:dyDescent="0.25">
      <c r="A121" s="870" t="s">
        <v>190</v>
      </c>
      <c r="B121" s="708"/>
      <c r="C121" s="627"/>
      <c r="D121" s="628"/>
      <c r="E121" s="734"/>
      <c r="F121" s="746"/>
      <c r="G121" s="747"/>
      <c r="H121" s="708"/>
      <c r="I121" s="736"/>
      <c r="J121" s="737"/>
      <c r="K121" s="738"/>
      <c r="L121" s="738"/>
      <c r="M121" s="869"/>
      <c r="N121" s="869"/>
      <c r="O121" s="739"/>
      <c r="P121" s="735"/>
      <c r="Q121" s="740"/>
      <c r="R121" s="633">
        <f t="shared" si="7"/>
        <v>0</v>
      </c>
      <c r="S121" s="608"/>
      <c r="T121" s="741"/>
      <c r="U121" s="742"/>
      <c r="V121" s="743"/>
      <c r="W121" s="735"/>
      <c r="X121" s="735"/>
      <c r="Y121" s="744"/>
      <c r="Z121" s="745"/>
      <c r="AA121" s="735"/>
    </row>
    <row r="122" spans="1:27" x14ac:dyDescent="0.25">
      <c r="A122" s="860" t="s">
        <v>22</v>
      </c>
      <c r="B122" s="587"/>
      <c r="C122" s="627"/>
      <c r="D122" s="628"/>
      <c r="E122" s="734"/>
      <c r="F122" s="746"/>
      <c r="G122" s="747"/>
      <c r="H122" s="587"/>
      <c r="I122" s="748"/>
      <c r="J122" s="749"/>
      <c r="K122" s="750"/>
      <c r="L122" s="750"/>
      <c r="M122" s="644"/>
      <c r="N122" s="644"/>
      <c r="O122" s="739"/>
      <c r="P122" s="590"/>
      <c r="Q122" s="641"/>
      <c r="R122" s="633">
        <f t="shared" si="7"/>
        <v>0</v>
      </c>
      <c r="S122" s="608"/>
      <c r="T122" s="642"/>
      <c r="U122" s="625"/>
      <c r="V122" s="698"/>
      <c r="W122" s="585"/>
      <c r="X122" s="585"/>
      <c r="Y122" s="651"/>
      <c r="Z122" s="690"/>
      <c r="AA122" s="585"/>
    </row>
    <row r="123" spans="1:27" x14ac:dyDescent="0.25">
      <c r="A123" s="860" t="s">
        <v>42</v>
      </c>
      <c r="B123" s="587"/>
      <c r="C123" s="627"/>
      <c r="D123" s="628"/>
      <c r="E123" s="734"/>
      <c r="F123" s="746"/>
      <c r="G123" s="708"/>
      <c r="H123" s="587"/>
      <c r="I123" s="736"/>
      <c r="J123" s="737"/>
      <c r="K123" s="737"/>
      <c r="L123" s="737"/>
      <c r="M123" s="696"/>
      <c r="N123" s="696"/>
      <c r="O123" s="751"/>
      <c r="P123" s="590"/>
      <c r="Q123" s="641"/>
      <c r="R123" s="633">
        <f t="shared" si="7"/>
        <v>0</v>
      </c>
      <c r="S123" s="608"/>
      <c r="T123" s="642"/>
      <c r="U123" s="625"/>
      <c r="V123" s="698"/>
      <c r="W123" s="585"/>
      <c r="X123" s="585"/>
      <c r="Y123" s="651"/>
      <c r="Z123" s="690"/>
      <c r="AA123" s="585"/>
    </row>
    <row r="124" spans="1:27" ht="15.75" customHeight="1" x14ac:dyDescent="0.25">
      <c r="A124" s="860" t="s">
        <v>43</v>
      </c>
      <c r="B124" s="587"/>
      <c r="C124" s="627"/>
      <c r="D124" s="628"/>
      <c r="E124" s="734"/>
      <c r="F124" s="746"/>
      <c r="G124" s="708"/>
      <c r="H124" s="587"/>
      <c r="I124" s="736"/>
      <c r="J124" s="737"/>
      <c r="K124" s="737"/>
      <c r="L124" s="737"/>
      <c r="M124" s="696"/>
      <c r="N124" s="696"/>
      <c r="O124" s="751"/>
      <c r="P124" s="590"/>
      <c r="Q124" s="641"/>
      <c r="R124" s="633">
        <f t="shared" si="7"/>
        <v>0</v>
      </c>
      <c r="S124" s="642"/>
      <c r="T124" s="642"/>
      <c r="U124" s="625"/>
      <c r="V124" s="643"/>
      <c r="W124" s="585"/>
      <c r="X124" s="585"/>
      <c r="Y124" s="651"/>
      <c r="Z124" s="690"/>
      <c r="AA124" s="585"/>
    </row>
    <row r="125" spans="1:27" x14ac:dyDescent="0.25">
      <c r="A125" s="860" t="s">
        <v>44</v>
      </c>
      <c r="B125" s="587"/>
      <c r="C125" s="627"/>
      <c r="D125" s="628"/>
      <c r="E125" s="734"/>
      <c r="F125" s="746"/>
      <c r="G125" s="708"/>
      <c r="H125" s="587"/>
      <c r="I125" s="736"/>
      <c r="J125" s="737"/>
      <c r="K125" s="737"/>
      <c r="L125" s="737"/>
      <c r="M125" s="696"/>
      <c r="N125" s="696"/>
      <c r="O125" s="751"/>
      <c r="P125" s="590"/>
      <c r="Q125" s="641"/>
      <c r="R125" s="633">
        <f t="shared" si="7"/>
        <v>0</v>
      </c>
      <c r="S125" s="642"/>
      <c r="T125" s="642"/>
      <c r="U125" s="625"/>
      <c r="V125" s="643"/>
      <c r="W125" s="585"/>
      <c r="X125" s="585"/>
      <c r="Y125" s="651"/>
      <c r="Z125" s="690"/>
      <c r="AA125" s="585"/>
    </row>
    <row r="126" spans="1:27" x14ac:dyDescent="0.25">
      <c r="A126" s="860" t="s">
        <v>45</v>
      </c>
      <c r="B126" s="587"/>
      <c r="C126" s="627"/>
      <c r="D126" s="628"/>
      <c r="E126" s="734"/>
      <c r="F126" s="746"/>
      <c r="G126" s="708"/>
      <c r="H126" s="587"/>
      <c r="I126" s="736"/>
      <c r="J126" s="737"/>
      <c r="K126" s="737"/>
      <c r="L126" s="737"/>
      <c r="M126" s="696"/>
      <c r="N126" s="696"/>
      <c r="O126" s="751"/>
      <c r="P126" s="590"/>
      <c r="Q126" s="641"/>
      <c r="R126" s="633">
        <f t="shared" si="7"/>
        <v>0</v>
      </c>
      <c r="S126" s="642"/>
      <c r="T126" s="642"/>
      <c r="U126" s="625"/>
      <c r="V126" s="643"/>
      <c r="W126" s="585"/>
      <c r="X126" s="585"/>
      <c r="Y126" s="651"/>
      <c r="Z126" s="690"/>
      <c r="AA126" s="585"/>
    </row>
    <row r="127" spans="1:27" ht="31.5" x14ac:dyDescent="0.25">
      <c r="A127" s="943" t="s">
        <v>217</v>
      </c>
      <c r="B127" s="587"/>
      <c r="C127" s="752"/>
      <c r="D127" s="587"/>
      <c r="E127" s="587"/>
      <c r="F127" s="753"/>
      <c r="G127" s="708"/>
      <c r="H127" s="587"/>
      <c r="I127" s="754"/>
      <c r="J127" s="755"/>
      <c r="K127" s="755"/>
      <c r="L127" s="755"/>
      <c r="M127" s="587"/>
      <c r="N127" s="708"/>
      <c r="O127" s="751"/>
      <c r="P127" s="590"/>
      <c r="Q127" s="641"/>
      <c r="R127" s="756"/>
      <c r="S127" s="642"/>
      <c r="T127" s="642"/>
      <c r="U127" s="625"/>
      <c r="V127" s="643"/>
      <c r="W127" s="585"/>
      <c r="X127" s="585"/>
      <c r="Y127" s="651"/>
      <c r="Z127" s="690"/>
      <c r="AA127" s="585"/>
    </row>
    <row r="128" spans="1:27" x14ac:dyDescent="0.25">
      <c r="A128" s="861" t="s">
        <v>70</v>
      </c>
      <c r="B128" s="587"/>
      <c r="C128" s="627"/>
      <c r="D128" s="728"/>
      <c r="E128" s="728"/>
      <c r="F128" s="935"/>
      <c r="G128" s="729"/>
      <c r="H128" s="587"/>
      <c r="I128" s="730"/>
      <c r="J128" s="731"/>
      <c r="K128" s="731"/>
      <c r="L128" s="731"/>
      <c r="M128" s="587"/>
      <c r="N128" s="696"/>
      <c r="O128" s="732"/>
      <c r="P128" s="590"/>
      <c r="Q128" s="641"/>
      <c r="R128" s="633">
        <f>IF(C128="-",0,(C128*I128+D128*J128+E128*K128+F128*L128))</f>
        <v>0</v>
      </c>
      <c r="S128" s="608"/>
      <c r="T128" s="642"/>
      <c r="U128" s="625"/>
      <c r="V128" s="643"/>
      <c r="W128" s="585"/>
      <c r="X128" s="585"/>
      <c r="Y128" s="651"/>
      <c r="Z128" s="690"/>
      <c r="AA128" s="585"/>
    </row>
    <row r="129" spans="1:242" x14ac:dyDescent="0.25">
      <c r="A129" s="861" t="s">
        <v>70</v>
      </c>
      <c r="B129" s="587"/>
      <c r="C129" s="627"/>
      <c r="D129" s="728"/>
      <c r="E129" s="728"/>
      <c r="F129" s="935"/>
      <c r="G129" s="729"/>
      <c r="H129" s="587"/>
      <c r="I129" s="730"/>
      <c r="J129" s="731"/>
      <c r="K129" s="731"/>
      <c r="L129" s="731"/>
      <c r="M129" s="587"/>
      <c r="N129" s="696"/>
      <c r="O129" s="732"/>
      <c r="P129" s="590"/>
      <c r="Q129" s="641"/>
      <c r="R129" s="633">
        <f>IF(C129="-",0,(C129*I129+D129*J129+E129*K129+F129*L129))</f>
        <v>0</v>
      </c>
      <c r="S129" s="608"/>
      <c r="T129" s="642"/>
      <c r="U129" s="625"/>
      <c r="V129" s="643"/>
      <c r="W129" s="585"/>
      <c r="X129" s="585"/>
      <c r="Y129" s="651"/>
      <c r="Z129" s="690"/>
      <c r="AA129" s="585"/>
    </row>
    <row r="130" spans="1:242" x14ac:dyDescent="0.25">
      <c r="A130" s="861" t="s">
        <v>70</v>
      </c>
      <c r="B130" s="587"/>
      <c r="C130" s="627"/>
      <c r="D130" s="728"/>
      <c r="E130" s="728"/>
      <c r="F130" s="935"/>
      <c r="G130" s="729"/>
      <c r="H130" s="587"/>
      <c r="I130" s="730"/>
      <c r="J130" s="731"/>
      <c r="K130" s="731"/>
      <c r="L130" s="731"/>
      <c r="M130" s="587"/>
      <c r="N130" s="696"/>
      <c r="O130" s="732"/>
      <c r="P130" s="590"/>
      <c r="Q130" s="641"/>
      <c r="R130" s="633">
        <f>IF(C130="-",0,(C130*I130+D130*J130+E130*K130+F130*L130))</f>
        <v>0</v>
      </c>
      <c r="S130" s="608"/>
      <c r="T130" s="642"/>
      <c r="U130" s="625"/>
      <c r="V130" s="643"/>
      <c r="W130" s="585"/>
      <c r="X130" s="585"/>
      <c r="Y130" s="651"/>
      <c r="Z130" s="690"/>
      <c r="AA130" s="585"/>
    </row>
    <row r="131" spans="1:242" x14ac:dyDescent="0.25">
      <c r="A131" s="861" t="s">
        <v>70</v>
      </c>
      <c r="B131" s="587"/>
      <c r="C131" s="627"/>
      <c r="D131" s="728"/>
      <c r="E131" s="728"/>
      <c r="F131" s="935"/>
      <c r="G131" s="729"/>
      <c r="H131" s="587"/>
      <c r="I131" s="730"/>
      <c r="J131" s="731"/>
      <c r="K131" s="731"/>
      <c r="L131" s="731"/>
      <c r="M131" s="587"/>
      <c r="N131" s="696"/>
      <c r="O131" s="732"/>
      <c r="P131" s="590"/>
      <c r="Q131" s="641"/>
      <c r="R131" s="633">
        <f>IF(C131="-",0,(C131*I131+D131*J131+E131*K131+F131*L131))</f>
        <v>0</v>
      </c>
      <c r="S131" s="608"/>
      <c r="T131" s="642"/>
      <c r="U131" s="625"/>
      <c r="V131" s="643"/>
      <c r="W131" s="585"/>
      <c r="X131" s="585"/>
      <c r="Y131" s="651"/>
      <c r="Z131" s="690"/>
      <c r="AA131" s="585"/>
    </row>
    <row r="132" spans="1:242" x14ac:dyDescent="0.25">
      <c r="A132" s="861" t="s">
        <v>70</v>
      </c>
      <c r="B132" s="587"/>
      <c r="C132" s="627"/>
      <c r="D132" s="728"/>
      <c r="E132" s="728"/>
      <c r="F132" s="935"/>
      <c r="G132" s="729"/>
      <c r="H132" s="587"/>
      <c r="I132" s="730"/>
      <c r="J132" s="731"/>
      <c r="K132" s="731"/>
      <c r="L132" s="731"/>
      <c r="M132" s="587"/>
      <c r="N132" s="696"/>
      <c r="O132" s="732"/>
      <c r="P132" s="590"/>
      <c r="Q132" s="641"/>
      <c r="R132" s="633">
        <f>IF(C132="-",0,(C132*I132+D132*J132+E132*K132+F132*L132))</f>
        <v>0</v>
      </c>
      <c r="S132" s="608"/>
      <c r="T132" s="642"/>
      <c r="U132" s="625"/>
      <c r="V132" s="643"/>
      <c r="W132" s="585"/>
      <c r="X132" s="585"/>
      <c r="Y132" s="651"/>
      <c r="Z132" s="690"/>
      <c r="AA132" s="585"/>
    </row>
    <row r="133" spans="1:242" s="604" customFormat="1" x14ac:dyDescent="0.25">
      <c r="A133" s="848"/>
      <c r="B133" s="658"/>
      <c r="C133" s="657"/>
      <c r="D133" s="658"/>
      <c r="E133" s="658"/>
      <c r="F133" s="926"/>
      <c r="G133" s="597"/>
      <c r="H133" s="587"/>
      <c r="I133" s="657"/>
      <c r="J133" s="658"/>
      <c r="K133" s="658"/>
      <c r="L133" s="658"/>
      <c r="M133" s="587"/>
      <c r="N133" s="658"/>
      <c r="O133" s="589"/>
      <c r="P133" s="590"/>
      <c r="Q133" s="641"/>
      <c r="R133" s="642"/>
      <c r="S133" s="642"/>
      <c r="T133" s="642"/>
      <c r="U133" s="642"/>
      <c r="V133" s="643"/>
      <c r="W133" s="576"/>
      <c r="X133" s="585"/>
      <c r="Y133" s="590"/>
      <c r="Z133" s="590"/>
      <c r="AA133" s="590"/>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6"/>
      <c r="AY133" s="576"/>
      <c r="AZ133" s="576"/>
      <c r="BA133" s="576"/>
      <c r="BB133" s="576"/>
      <c r="BC133" s="576"/>
      <c r="BD133" s="576"/>
      <c r="BE133" s="576"/>
      <c r="BF133" s="576"/>
      <c r="BG133" s="576"/>
      <c r="BH133" s="576"/>
      <c r="BI133" s="576"/>
      <c r="BJ133" s="576"/>
      <c r="BK133" s="576"/>
      <c r="BL133" s="576"/>
      <c r="BM133" s="576"/>
      <c r="BN133" s="576"/>
      <c r="BO133" s="576"/>
      <c r="BP133" s="576"/>
      <c r="BQ133" s="576"/>
      <c r="BR133" s="576"/>
      <c r="BS133" s="576"/>
      <c r="BT133" s="576"/>
      <c r="BU133" s="576"/>
      <c r="BV133" s="576"/>
      <c r="BW133" s="576"/>
      <c r="BX133" s="576"/>
      <c r="BY133" s="576"/>
      <c r="BZ133" s="576"/>
      <c r="CA133" s="576"/>
      <c r="CB133" s="576"/>
      <c r="CC133" s="576"/>
      <c r="CD133" s="576"/>
      <c r="CE133" s="576"/>
      <c r="CF133" s="576"/>
      <c r="CG133" s="576"/>
      <c r="CH133" s="576"/>
      <c r="CI133" s="576"/>
      <c r="CJ133" s="576"/>
      <c r="CK133" s="576"/>
      <c r="CL133" s="576"/>
      <c r="CM133" s="576"/>
      <c r="CN133" s="576"/>
      <c r="CO133" s="576"/>
      <c r="CP133" s="576"/>
      <c r="CQ133" s="576"/>
      <c r="CR133" s="576"/>
      <c r="CS133" s="576"/>
      <c r="CT133" s="576"/>
      <c r="CU133" s="576"/>
      <c r="CV133" s="576"/>
      <c r="CW133" s="576"/>
      <c r="CX133" s="576"/>
      <c r="CY133" s="576"/>
      <c r="CZ133" s="576"/>
      <c r="DA133" s="576"/>
      <c r="DB133" s="576"/>
      <c r="DC133" s="576"/>
      <c r="DD133" s="576"/>
      <c r="DE133" s="576"/>
      <c r="DF133" s="576"/>
      <c r="DG133" s="576"/>
      <c r="DH133" s="576"/>
      <c r="DI133" s="576"/>
      <c r="DJ133" s="576"/>
      <c r="DK133" s="576"/>
      <c r="DL133" s="576"/>
      <c r="DM133" s="576"/>
      <c r="DN133" s="576"/>
      <c r="DO133" s="576"/>
      <c r="DP133" s="576"/>
      <c r="DQ133" s="576"/>
      <c r="DR133" s="576"/>
      <c r="DS133" s="576"/>
      <c r="DT133" s="576"/>
      <c r="DU133" s="576"/>
      <c r="DV133" s="576"/>
      <c r="DW133" s="576"/>
      <c r="DX133" s="576"/>
      <c r="DY133" s="576"/>
      <c r="DZ133" s="576"/>
      <c r="EA133" s="576"/>
      <c r="EB133" s="576"/>
      <c r="EC133" s="576"/>
      <c r="ED133" s="576"/>
      <c r="EE133" s="576"/>
      <c r="EF133" s="576"/>
      <c r="EG133" s="576"/>
      <c r="EH133" s="576"/>
      <c r="EI133" s="576"/>
      <c r="EJ133" s="576"/>
      <c r="EK133" s="576"/>
      <c r="EL133" s="576"/>
      <c r="EM133" s="576"/>
      <c r="EN133" s="576"/>
      <c r="EO133" s="576"/>
      <c r="EP133" s="576"/>
      <c r="EQ133" s="576"/>
      <c r="ER133" s="576"/>
      <c r="ES133" s="576"/>
      <c r="ET133" s="576"/>
      <c r="EU133" s="576"/>
      <c r="EV133" s="576"/>
      <c r="EW133" s="576"/>
      <c r="EX133" s="576"/>
      <c r="EY133" s="576"/>
      <c r="EZ133" s="576"/>
      <c r="FA133" s="576"/>
      <c r="FB133" s="576"/>
      <c r="FC133" s="576"/>
      <c r="FD133" s="576"/>
      <c r="FE133" s="576"/>
      <c r="FF133" s="576"/>
      <c r="FG133" s="576"/>
      <c r="FH133" s="576"/>
      <c r="FI133" s="576"/>
      <c r="FJ133" s="576"/>
      <c r="FK133" s="576"/>
      <c r="FL133" s="576"/>
      <c r="FM133" s="576"/>
      <c r="FN133" s="576"/>
      <c r="FO133" s="576"/>
      <c r="FP133" s="576"/>
      <c r="FQ133" s="576"/>
      <c r="FR133" s="576"/>
      <c r="FS133" s="576"/>
      <c r="FT133" s="576"/>
      <c r="FU133" s="576"/>
      <c r="FV133" s="576"/>
      <c r="FW133" s="576"/>
      <c r="FX133" s="576"/>
      <c r="FY133" s="576"/>
      <c r="FZ133" s="576"/>
      <c r="GA133" s="576"/>
      <c r="GB133" s="576"/>
      <c r="GC133" s="576"/>
      <c r="GD133" s="576"/>
      <c r="GE133" s="576"/>
      <c r="GF133" s="576"/>
      <c r="GG133" s="576"/>
      <c r="GH133" s="576"/>
      <c r="GI133" s="576"/>
      <c r="GJ133" s="576"/>
      <c r="GK133" s="576"/>
      <c r="GL133" s="576"/>
      <c r="GM133" s="576"/>
      <c r="GN133" s="576"/>
      <c r="GO133" s="576"/>
      <c r="GP133" s="576"/>
      <c r="GQ133" s="576"/>
      <c r="GR133" s="576"/>
      <c r="GS133" s="576"/>
      <c r="GT133" s="576"/>
      <c r="GU133" s="576"/>
      <c r="GV133" s="576"/>
      <c r="GW133" s="576"/>
      <c r="GX133" s="576"/>
      <c r="GY133" s="576"/>
      <c r="GZ133" s="576"/>
      <c r="HA133" s="576"/>
      <c r="HB133" s="576"/>
      <c r="HC133" s="576"/>
      <c r="HD133" s="576"/>
      <c r="HE133" s="576"/>
      <c r="HF133" s="576"/>
      <c r="HG133" s="576"/>
      <c r="HH133" s="576"/>
      <c r="HI133" s="576"/>
      <c r="HJ133" s="576"/>
      <c r="HK133" s="576"/>
      <c r="HL133" s="576"/>
      <c r="HM133" s="576"/>
      <c r="HN133" s="576"/>
      <c r="HO133" s="576"/>
      <c r="HP133" s="576"/>
      <c r="HQ133" s="576"/>
      <c r="HR133" s="576"/>
      <c r="HS133" s="576"/>
      <c r="HT133" s="576"/>
      <c r="HU133" s="576"/>
      <c r="HV133" s="576"/>
      <c r="HW133" s="576"/>
      <c r="HX133" s="576"/>
      <c r="HY133" s="576"/>
      <c r="HZ133" s="576"/>
      <c r="IA133" s="576"/>
      <c r="IB133" s="576"/>
      <c r="IC133" s="576"/>
      <c r="ID133" s="576"/>
      <c r="IE133" s="576"/>
      <c r="IF133" s="576"/>
      <c r="IG133" s="576"/>
      <c r="IH133" s="576"/>
    </row>
    <row r="134" spans="1:242" x14ac:dyDescent="0.25">
      <c r="A134" s="853"/>
      <c r="B134" s="658"/>
      <c r="C134" s="657"/>
      <c r="D134" s="658"/>
      <c r="E134" s="658"/>
      <c r="F134" s="926"/>
      <c r="G134" s="588"/>
      <c r="H134" s="587"/>
      <c r="I134" s="586"/>
      <c r="J134" s="587"/>
      <c r="K134" s="587"/>
      <c r="L134" s="587"/>
      <c r="M134" s="587"/>
      <c r="N134" s="587"/>
      <c r="O134" s="589"/>
      <c r="P134" s="590"/>
      <c r="Q134" s="757"/>
      <c r="R134" s="642"/>
      <c r="S134" s="642"/>
      <c r="T134" s="642"/>
      <c r="U134" s="642"/>
      <c r="V134" s="643"/>
      <c r="W134" s="585"/>
      <c r="X134" s="585"/>
      <c r="Y134" s="585"/>
      <c r="Z134" s="585"/>
    </row>
    <row r="135" spans="1:242" ht="18.75" customHeight="1" x14ac:dyDescent="0.25">
      <c r="A135" s="873"/>
      <c r="B135" s="587"/>
      <c r="C135" s="874" t="s">
        <v>263</v>
      </c>
      <c r="D135" s="875"/>
      <c r="E135" s="876" t="s">
        <v>264</v>
      </c>
      <c r="F135" s="936"/>
      <c r="G135" s="586"/>
      <c r="H135" s="587"/>
      <c r="I135" s="1059" t="s">
        <v>263</v>
      </c>
      <c r="J135" s="1060"/>
      <c r="K135" s="1060"/>
      <c r="L135" s="1060" t="s">
        <v>264</v>
      </c>
      <c r="M135" s="1060"/>
      <c r="N135" s="1060"/>
      <c r="O135" s="589"/>
      <c r="P135" s="590"/>
      <c r="Q135" s="1053" t="s">
        <v>269</v>
      </c>
      <c r="R135" s="642"/>
      <c r="S135" s="642"/>
      <c r="T135" s="642"/>
      <c r="U135" s="642"/>
      <c r="V135" s="643"/>
      <c r="W135" s="585"/>
      <c r="X135" s="585"/>
      <c r="Y135" s="585"/>
    </row>
    <row r="136" spans="1:242" ht="69.599999999999994" customHeight="1" outlineLevel="1" x14ac:dyDescent="0.25">
      <c r="A136" s="877" t="s">
        <v>105</v>
      </c>
      <c r="B136" s="587"/>
      <c r="C136" s="914" t="s">
        <v>275</v>
      </c>
      <c r="D136" s="878" t="s">
        <v>276</v>
      </c>
      <c r="E136" s="879" t="s">
        <v>277</v>
      </c>
      <c r="F136" s="937" t="s">
        <v>278</v>
      </c>
      <c r="G136" s="586"/>
      <c r="H136" s="587"/>
      <c r="I136" s="880" t="s">
        <v>265</v>
      </c>
      <c r="J136" s="881" t="s">
        <v>266</v>
      </c>
      <c r="K136" s="881" t="s">
        <v>267</v>
      </c>
      <c r="L136" s="882" t="s">
        <v>265</v>
      </c>
      <c r="M136" s="883" t="s">
        <v>266</v>
      </c>
      <c r="N136" s="883" t="s">
        <v>267</v>
      </c>
      <c r="O136" s="589"/>
      <c r="P136" s="590"/>
      <c r="Q136" s="1054"/>
      <c r="R136" s="642"/>
      <c r="S136" s="642"/>
      <c r="T136" s="642"/>
      <c r="U136" s="642"/>
      <c r="V136" s="806" t="s">
        <v>259</v>
      </c>
      <c r="W136" s="585"/>
      <c r="X136" s="585"/>
      <c r="Y136" s="585"/>
    </row>
    <row r="137" spans="1:242" ht="15.75" customHeight="1" outlineLevel="1" x14ac:dyDescent="0.25">
      <c r="A137" s="884" t="s">
        <v>271</v>
      </c>
      <c r="B137" s="587"/>
      <c r="C137" s="812"/>
      <c r="D137" s="815"/>
      <c r="E137" s="815"/>
      <c r="F137" s="938"/>
      <c r="G137" s="586"/>
      <c r="H137" s="587"/>
      <c r="I137" s="672"/>
      <c r="J137" s="681"/>
      <c r="K137" s="681"/>
      <c r="L137" s="816"/>
      <c r="M137" s="816"/>
      <c r="N137" s="816"/>
      <c r="O137" s="589"/>
      <c r="P137" s="590"/>
      <c r="Q137" s="817">
        <f>((C137*J137)+(D137*K137/100))+((E137*M137)+(F137*N137/100))</f>
        <v>0</v>
      </c>
      <c r="R137" s="642"/>
      <c r="S137" s="642"/>
      <c r="T137" s="642"/>
      <c r="U137" s="642"/>
      <c r="V137" s="809" t="s">
        <v>47</v>
      </c>
      <c r="W137" s="585"/>
      <c r="X137" s="585"/>
      <c r="Y137" s="585"/>
    </row>
    <row r="138" spans="1:242" ht="15.75" customHeight="1" outlineLevel="1" x14ac:dyDescent="0.25">
      <c r="A138" s="884" t="s">
        <v>274</v>
      </c>
      <c r="B138" s="587"/>
      <c r="C138" s="812"/>
      <c r="D138" s="815"/>
      <c r="E138" s="885"/>
      <c r="F138" s="939"/>
      <c r="G138" s="586"/>
      <c r="H138" s="587"/>
      <c r="I138" s="672"/>
      <c r="J138" s="886"/>
      <c r="K138" s="681"/>
      <c r="L138" s="886"/>
      <c r="M138" s="886"/>
      <c r="N138" s="887"/>
      <c r="O138" s="589"/>
      <c r="P138" s="590"/>
      <c r="Q138" s="817">
        <f>((C138*I138)+(D138*K138/100))</f>
        <v>0</v>
      </c>
      <c r="R138" s="642"/>
      <c r="S138" s="642"/>
      <c r="T138" s="642"/>
      <c r="U138" s="642"/>
      <c r="V138" s="634">
        <f>SUM(Q137:Q150)+SUM(Q174:Q219)</f>
        <v>0</v>
      </c>
      <c r="W138" s="585"/>
      <c r="X138" s="585"/>
      <c r="Y138" s="585"/>
    </row>
    <row r="139" spans="1:242" ht="15.75" customHeight="1" outlineLevel="1" x14ac:dyDescent="0.25">
      <c r="A139" s="884" t="s">
        <v>273</v>
      </c>
      <c r="B139" s="587"/>
      <c r="C139" s="812"/>
      <c r="D139" s="815"/>
      <c r="E139" s="885"/>
      <c r="F139" s="939"/>
      <c r="G139" s="586"/>
      <c r="H139" s="587"/>
      <c r="I139" s="672"/>
      <c r="J139" s="886"/>
      <c r="K139" s="681"/>
      <c r="L139" s="886"/>
      <c r="M139" s="886"/>
      <c r="N139" s="887"/>
      <c r="O139" s="589"/>
      <c r="P139" s="590"/>
      <c r="Q139" s="817">
        <f t="shared" ref="Q139:Q140" si="8">((C139*I139)+(D139*K139/100))</f>
        <v>0</v>
      </c>
      <c r="R139" s="642"/>
      <c r="S139" s="642"/>
      <c r="T139" s="642"/>
      <c r="U139" s="642"/>
      <c r="V139" s="643"/>
      <c r="W139" s="585"/>
      <c r="X139" s="585"/>
      <c r="Y139" s="585"/>
    </row>
    <row r="140" spans="1:242" ht="15.75" customHeight="1" outlineLevel="1" x14ac:dyDescent="0.25">
      <c r="A140" s="884" t="s">
        <v>272</v>
      </c>
      <c r="B140" s="587"/>
      <c r="C140" s="812"/>
      <c r="D140" s="815"/>
      <c r="E140" s="885"/>
      <c r="F140" s="939"/>
      <c r="G140" s="586"/>
      <c r="H140" s="587"/>
      <c r="I140" s="672"/>
      <c r="J140" s="886"/>
      <c r="K140" s="681"/>
      <c r="L140" s="886"/>
      <c r="M140" s="886"/>
      <c r="N140" s="887"/>
      <c r="O140" s="589"/>
      <c r="P140" s="590"/>
      <c r="Q140" s="817">
        <f t="shared" si="8"/>
        <v>0</v>
      </c>
      <c r="R140" s="642"/>
      <c r="S140" s="642"/>
      <c r="T140" s="642"/>
      <c r="U140" s="642"/>
      <c r="V140" s="643"/>
      <c r="W140" s="585"/>
      <c r="X140" s="585"/>
      <c r="Y140" s="585"/>
    </row>
    <row r="141" spans="1:242" ht="15" customHeight="1" outlineLevel="1" x14ac:dyDescent="0.25">
      <c r="A141" s="872"/>
      <c r="B141" s="587"/>
      <c r="C141" s="888"/>
      <c r="D141" s="885"/>
      <c r="E141" s="885"/>
      <c r="F141" s="939"/>
      <c r="G141" s="586"/>
      <c r="H141" s="587"/>
      <c r="I141" s="889"/>
      <c r="J141" s="890"/>
      <c r="K141" s="886"/>
      <c r="L141" s="886"/>
      <c r="M141" s="887"/>
      <c r="N141" s="887"/>
      <c r="O141" s="589"/>
      <c r="P141" s="590"/>
      <c r="Q141" s="811"/>
      <c r="R141" s="642"/>
      <c r="S141" s="642"/>
      <c r="T141" s="642"/>
      <c r="U141" s="642"/>
      <c r="V141" s="643"/>
      <c r="W141" s="585"/>
      <c r="X141" s="585"/>
      <c r="Y141" s="585"/>
    </row>
    <row r="142" spans="1:242" ht="15" customHeight="1" x14ac:dyDescent="0.25">
      <c r="A142" s="872"/>
      <c r="B142" s="587"/>
      <c r="C142" s="888"/>
      <c r="D142" s="885"/>
      <c r="E142" s="885"/>
      <c r="F142" s="939"/>
      <c r="G142" s="586"/>
      <c r="H142" s="587"/>
      <c r="I142" s="889"/>
      <c r="J142" s="890"/>
      <c r="K142" s="886"/>
      <c r="L142" s="886"/>
      <c r="M142" s="887"/>
      <c r="N142" s="887"/>
      <c r="O142" s="589"/>
      <c r="P142" s="590"/>
      <c r="Q142" s="811"/>
      <c r="R142" s="642"/>
      <c r="S142" s="642"/>
      <c r="T142" s="642"/>
      <c r="U142" s="642"/>
      <c r="V142" s="643"/>
      <c r="W142" s="585"/>
      <c r="X142" s="585"/>
      <c r="Y142" s="585"/>
    </row>
    <row r="143" spans="1:242" ht="35.1" customHeight="1" outlineLevel="1" x14ac:dyDescent="0.25">
      <c r="A143" s="877" t="s">
        <v>268</v>
      </c>
      <c r="B143" s="587"/>
      <c r="C143" s="810" t="s">
        <v>269</v>
      </c>
      <c r="D143" s="887"/>
      <c r="E143" s="887"/>
      <c r="F143" s="941"/>
      <c r="G143" s="586"/>
      <c r="H143" s="587"/>
      <c r="I143" s="889"/>
      <c r="J143" s="890"/>
      <c r="K143" s="886"/>
      <c r="L143" s="890"/>
      <c r="M143" s="891"/>
      <c r="N143" s="892"/>
      <c r="O143" s="589"/>
      <c r="P143" s="590"/>
      <c r="Q143" s="810" t="s">
        <v>269</v>
      </c>
      <c r="R143" s="642"/>
      <c r="S143" s="642"/>
      <c r="T143" s="642"/>
      <c r="U143" s="642"/>
      <c r="V143" s="643"/>
      <c r="W143" s="585"/>
      <c r="X143" s="585"/>
      <c r="Y143" s="585"/>
    </row>
    <row r="144" spans="1:242" ht="15.75" customHeight="1" outlineLevel="1" x14ac:dyDescent="0.25">
      <c r="A144" s="893" t="s">
        <v>3</v>
      </c>
      <c r="B144" s="587"/>
      <c r="C144" s="812"/>
      <c r="D144" s="887"/>
      <c r="E144" s="887"/>
      <c r="F144" s="941"/>
      <c r="G144" s="586"/>
      <c r="H144" s="587"/>
      <c r="I144" s="889"/>
      <c r="J144" s="890"/>
      <c r="K144" s="886"/>
      <c r="L144" s="890"/>
      <c r="M144" s="891"/>
      <c r="N144" s="892"/>
      <c r="O144" s="589"/>
      <c r="P144" s="590"/>
      <c r="Q144" s="817">
        <f>C144</f>
        <v>0</v>
      </c>
      <c r="R144" s="642"/>
      <c r="S144" s="642"/>
      <c r="T144" s="642"/>
      <c r="U144" s="642"/>
      <c r="V144" s="643"/>
      <c r="W144" s="585"/>
      <c r="X144" s="585"/>
      <c r="Y144" s="585"/>
    </row>
    <row r="145" spans="1:25" ht="15.75" customHeight="1" outlineLevel="1" x14ac:dyDescent="0.25">
      <c r="A145" s="894" t="s">
        <v>61</v>
      </c>
      <c r="B145" s="587"/>
      <c r="C145" s="812"/>
      <c r="D145" s="887"/>
      <c r="E145" s="887"/>
      <c r="F145" s="941"/>
      <c r="G145" s="586"/>
      <c r="H145" s="587"/>
      <c r="I145" s="889"/>
      <c r="J145" s="890"/>
      <c r="K145" s="886"/>
      <c r="L145" s="890"/>
      <c r="M145" s="891"/>
      <c r="N145" s="892"/>
      <c r="O145" s="589"/>
      <c r="P145" s="590"/>
      <c r="Q145" s="817">
        <f t="shared" ref="Q145:Q150" si="9">C145</f>
        <v>0</v>
      </c>
      <c r="R145" s="642"/>
      <c r="S145" s="642"/>
      <c r="T145" s="642"/>
      <c r="U145" s="642"/>
      <c r="V145" s="643"/>
      <c r="W145" s="585"/>
      <c r="X145" s="585"/>
      <c r="Y145" s="585"/>
    </row>
    <row r="146" spans="1:25" ht="15.75" customHeight="1" outlineLevel="1" x14ac:dyDescent="0.25">
      <c r="A146" s="894" t="s">
        <v>4</v>
      </c>
      <c r="B146" s="587"/>
      <c r="C146" s="812"/>
      <c r="D146" s="887"/>
      <c r="E146" s="887"/>
      <c r="F146" s="941"/>
      <c r="G146" s="586"/>
      <c r="H146" s="587"/>
      <c r="I146" s="889"/>
      <c r="J146" s="890"/>
      <c r="K146" s="886"/>
      <c r="L146" s="890"/>
      <c r="M146" s="891"/>
      <c r="N146" s="892"/>
      <c r="O146" s="589"/>
      <c r="P146" s="590"/>
      <c r="Q146" s="817">
        <f t="shared" si="9"/>
        <v>0</v>
      </c>
      <c r="R146" s="642"/>
      <c r="S146" s="642"/>
      <c r="T146" s="642"/>
      <c r="U146" s="642"/>
      <c r="V146" s="643"/>
      <c r="W146" s="585"/>
      <c r="X146" s="585"/>
      <c r="Y146" s="585"/>
    </row>
    <row r="147" spans="1:25" ht="15.75" customHeight="1" outlineLevel="1" x14ac:dyDescent="0.25">
      <c r="A147" s="894" t="s">
        <v>62</v>
      </c>
      <c r="B147" s="587"/>
      <c r="C147" s="812"/>
      <c r="D147" s="887"/>
      <c r="E147" s="887"/>
      <c r="F147" s="941"/>
      <c r="G147" s="586"/>
      <c r="H147" s="587"/>
      <c r="I147" s="889"/>
      <c r="J147" s="890"/>
      <c r="K147" s="886"/>
      <c r="L147" s="890"/>
      <c r="M147" s="891"/>
      <c r="N147" s="892"/>
      <c r="O147" s="589"/>
      <c r="P147" s="590"/>
      <c r="Q147" s="817">
        <f t="shared" si="9"/>
        <v>0</v>
      </c>
      <c r="R147" s="642"/>
      <c r="S147" s="642"/>
      <c r="T147" s="642"/>
      <c r="U147" s="642"/>
      <c r="V147" s="643"/>
      <c r="W147" s="585"/>
      <c r="X147" s="585"/>
      <c r="Y147" s="585"/>
    </row>
    <row r="148" spans="1:25" ht="15.75" customHeight="1" outlineLevel="1" x14ac:dyDescent="0.25">
      <c r="A148" s="884" t="s">
        <v>5</v>
      </c>
      <c r="B148" s="587"/>
      <c r="C148" s="812"/>
      <c r="D148" s="887"/>
      <c r="E148" s="887"/>
      <c r="F148" s="941"/>
      <c r="G148" s="586"/>
      <c r="H148" s="587"/>
      <c r="I148" s="889"/>
      <c r="J148" s="890"/>
      <c r="K148" s="886"/>
      <c r="L148" s="890"/>
      <c r="M148" s="891"/>
      <c r="N148" s="892"/>
      <c r="O148" s="589"/>
      <c r="P148" s="590"/>
      <c r="Q148" s="817">
        <f t="shared" si="9"/>
        <v>0</v>
      </c>
      <c r="R148" s="642"/>
      <c r="S148" s="642"/>
      <c r="T148" s="642"/>
      <c r="U148" s="642"/>
      <c r="V148" s="643"/>
      <c r="W148" s="585"/>
      <c r="X148" s="585"/>
      <c r="Y148" s="585"/>
    </row>
    <row r="149" spans="1:25" ht="15.75" customHeight="1" outlineLevel="1" x14ac:dyDescent="0.25">
      <c r="A149" s="884" t="s">
        <v>63</v>
      </c>
      <c r="B149" s="587"/>
      <c r="C149" s="812"/>
      <c r="D149" s="887"/>
      <c r="E149" s="887"/>
      <c r="F149" s="941"/>
      <c r="G149" s="586"/>
      <c r="H149" s="587"/>
      <c r="I149" s="889"/>
      <c r="J149" s="890"/>
      <c r="K149" s="886"/>
      <c r="L149" s="890"/>
      <c r="M149" s="891"/>
      <c r="N149" s="892"/>
      <c r="O149" s="589"/>
      <c r="P149" s="590"/>
      <c r="Q149" s="817">
        <f t="shared" si="9"/>
        <v>0</v>
      </c>
      <c r="R149" s="642"/>
      <c r="S149" s="642"/>
      <c r="T149" s="642"/>
      <c r="U149" s="642"/>
      <c r="V149" s="643"/>
      <c r="W149" s="585"/>
      <c r="X149" s="585"/>
      <c r="Y149" s="585"/>
    </row>
    <row r="150" spans="1:25" ht="15.75" customHeight="1" outlineLevel="1" x14ac:dyDescent="0.25">
      <c r="A150" s="884" t="s">
        <v>6</v>
      </c>
      <c r="B150" s="587"/>
      <c r="C150" s="812"/>
      <c r="D150" s="887"/>
      <c r="E150" s="887"/>
      <c r="F150" s="941"/>
      <c r="G150" s="586"/>
      <c r="H150" s="587"/>
      <c r="I150" s="889"/>
      <c r="J150" s="890"/>
      <c r="K150" s="886"/>
      <c r="L150" s="890"/>
      <c r="M150" s="891"/>
      <c r="N150" s="892"/>
      <c r="O150" s="589"/>
      <c r="P150" s="590"/>
      <c r="Q150" s="817">
        <f t="shared" si="9"/>
        <v>0</v>
      </c>
      <c r="R150" s="642"/>
      <c r="S150" s="642"/>
      <c r="T150" s="642"/>
      <c r="U150" s="642"/>
      <c r="V150" s="643"/>
      <c r="W150" s="585"/>
      <c r="X150" s="585"/>
      <c r="Y150" s="585"/>
    </row>
    <row r="151" spans="1:25" ht="15" customHeight="1" outlineLevel="1" x14ac:dyDescent="0.25">
      <c r="A151" s="872"/>
      <c r="B151" s="587"/>
      <c r="C151" s="888"/>
      <c r="D151" s="885"/>
      <c r="E151" s="885"/>
      <c r="F151" s="939"/>
      <c r="G151" s="586"/>
      <c r="H151" s="587"/>
      <c r="I151" s="889"/>
      <c r="J151" s="890"/>
      <c r="K151" s="886"/>
      <c r="L151" s="886"/>
      <c r="M151" s="887"/>
      <c r="N151" s="887"/>
      <c r="O151" s="589"/>
      <c r="P151" s="590"/>
      <c r="Q151" s="811"/>
      <c r="R151" s="642"/>
      <c r="S151" s="642"/>
      <c r="T151" s="642"/>
      <c r="U151" s="642"/>
      <c r="V151" s="643"/>
      <c r="W151" s="585"/>
      <c r="X151" s="585"/>
      <c r="Y151" s="585"/>
    </row>
    <row r="152" spans="1:25" ht="15" customHeight="1" x14ac:dyDescent="0.25">
      <c r="A152" s="872"/>
      <c r="B152" s="587"/>
      <c r="C152" s="888"/>
      <c r="D152" s="885"/>
      <c r="E152" s="885"/>
      <c r="F152" s="939"/>
      <c r="G152" s="586"/>
      <c r="H152" s="587"/>
      <c r="I152" s="889"/>
      <c r="J152" s="890"/>
      <c r="K152" s="886"/>
      <c r="L152" s="886"/>
      <c r="M152" s="887"/>
      <c r="N152" s="887"/>
      <c r="O152" s="589"/>
      <c r="P152" s="590"/>
      <c r="Q152" s="811"/>
      <c r="R152" s="642"/>
      <c r="S152" s="642"/>
      <c r="T152" s="642"/>
      <c r="U152" s="642"/>
      <c r="V152" s="643"/>
      <c r="W152" s="585"/>
      <c r="X152" s="585"/>
      <c r="Y152" s="585"/>
    </row>
    <row r="153" spans="1:25" ht="35.1" hidden="1" customHeight="1" outlineLevel="1" x14ac:dyDescent="0.25">
      <c r="A153" s="944" t="s">
        <v>107</v>
      </c>
      <c r="B153" s="587"/>
      <c r="C153" s="810" t="s">
        <v>269</v>
      </c>
      <c r="D153" s="909"/>
      <c r="E153" s="887"/>
      <c r="F153" s="941"/>
      <c r="G153" s="586"/>
      <c r="H153" s="587"/>
      <c r="I153" s="880" t="s">
        <v>265</v>
      </c>
      <c r="J153" s="890"/>
      <c r="K153" s="886"/>
      <c r="L153" s="886"/>
      <c r="M153" s="891"/>
      <c r="N153" s="892"/>
      <c r="O153" s="589"/>
      <c r="P153" s="590"/>
      <c r="Q153" s="810" t="s">
        <v>269</v>
      </c>
      <c r="R153" s="956"/>
      <c r="S153" s="642"/>
      <c r="T153" s="642"/>
      <c r="U153" s="642"/>
      <c r="V153" s="643"/>
      <c r="W153" s="585"/>
      <c r="X153" s="585"/>
      <c r="Y153" s="585"/>
    </row>
    <row r="154" spans="1:25" ht="15.75" hidden="1" customHeight="1" outlineLevel="1" x14ac:dyDescent="0.25">
      <c r="A154" s="945" t="s">
        <v>3</v>
      </c>
      <c r="B154" s="587"/>
      <c r="C154" s="812"/>
      <c r="D154" s="909"/>
      <c r="E154" s="887"/>
      <c r="F154" s="941"/>
      <c r="G154" s="586"/>
      <c r="H154" s="587"/>
      <c r="I154" s="672"/>
      <c r="J154" s="890"/>
      <c r="K154" s="886"/>
      <c r="L154" s="886"/>
      <c r="M154" s="891"/>
      <c r="N154" s="892"/>
      <c r="O154" s="589"/>
      <c r="P154" s="590"/>
      <c r="Q154" s="817">
        <f>C154</f>
        <v>0</v>
      </c>
      <c r="R154" s="956"/>
      <c r="S154" s="642"/>
      <c r="T154" s="642"/>
      <c r="U154" s="642"/>
      <c r="V154" s="643"/>
      <c r="W154" s="585"/>
      <c r="X154" s="585"/>
      <c r="Y154" s="585"/>
    </row>
    <row r="155" spans="1:25" ht="15.75" hidden="1" customHeight="1" outlineLevel="1" x14ac:dyDescent="0.25">
      <c r="A155" s="946" t="s">
        <v>61</v>
      </c>
      <c r="B155" s="587"/>
      <c r="C155" s="812"/>
      <c r="D155" s="909"/>
      <c r="E155" s="887"/>
      <c r="F155" s="941"/>
      <c r="G155" s="586"/>
      <c r="H155" s="587"/>
      <c r="I155" s="672"/>
      <c r="J155" s="890"/>
      <c r="K155" s="886"/>
      <c r="L155" s="886"/>
      <c r="M155" s="891"/>
      <c r="N155" s="892"/>
      <c r="O155" s="589"/>
      <c r="P155" s="590"/>
      <c r="Q155" s="817">
        <f t="shared" ref="Q155:Q160" si="10">C155</f>
        <v>0</v>
      </c>
      <c r="R155" s="956"/>
      <c r="S155" s="642"/>
      <c r="T155" s="642"/>
      <c r="U155" s="642"/>
      <c r="V155" s="643"/>
      <c r="W155" s="585"/>
      <c r="X155" s="585"/>
      <c r="Y155" s="585"/>
    </row>
    <row r="156" spans="1:25" ht="15.75" hidden="1" customHeight="1" outlineLevel="1" x14ac:dyDescent="0.25">
      <c r="A156" s="946" t="s">
        <v>4</v>
      </c>
      <c r="B156" s="587"/>
      <c r="C156" s="812"/>
      <c r="D156" s="909"/>
      <c r="E156" s="887"/>
      <c r="F156" s="941"/>
      <c r="G156" s="586"/>
      <c r="H156" s="587"/>
      <c r="I156" s="672"/>
      <c r="J156" s="890"/>
      <c r="K156" s="886"/>
      <c r="L156" s="886"/>
      <c r="M156" s="891"/>
      <c r="N156" s="892"/>
      <c r="O156" s="589"/>
      <c r="P156" s="590"/>
      <c r="Q156" s="817">
        <f t="shared" si="10"/>
        <v>0</v>
      </c>
      <c r="R156" s="956"/>
      <c r="S156" s="642"/>
      <c r="T156" s="642"/>
      <c r="U156" s="642"/>
      <c r="V156" s="643"/>
      <c r="W156" s="585"/>
      <c r="X156" s="585"/>
      <c r="Y156" s="585"/>
    </row>
    <row r="157" spans="1:25" ht="15.75" hidden="1" customHeight="1" outlineLevel="1" x14ac:dyDescent="0.25">
      <c r="A157" s="946" t="s">
        <v>62</v>
      </c>
      <c r="B157" s="587"/>
      <c r="C157" s="812"/>
      <c r="D157" s="909"/>
      <c r="E157" s="887"/>
      <c r="F157" s="941"/>
      <c r="G157" s="586"/>
      <c r="H157" s="587"/>
      <c r="I157" s="672"/>
      <c r="J157" s="890"/>
      <c r="K157" s="886"/>
      <c r="L157" s="886"/>
      <c r="M157" s="891"/>
      <c r="N157" s="892"/>
      <c r="O157" s="589"/>
      <c r="P157" s="590"/>
      <c r="Q157" s="817">
        <f t="shared" si="10"/>
        <v>0</v>
      </c>
      <c r="R157" s="956"/>
      <c r="S157" s="642"/>
      <c r="T157" s="642"/>
      <c r="U157" s="642"/>
      <c r="V157" s="643"/>
      <c r="W157" s="585"/>
      <c r="X157" s="585"/>
      <c r="Y157" s="585"/>
    </row>
    <row r="158" spans="1:25" ht="15.75" hidden="1" customHeight="1" outlineLevel="1" x14ac:dyDescent="0.25">
      <c r="A158" s="946" t="s">
        <v>5</v>
      </c>
      <c r="B158" s="587"/>
      <c r="C158" s="812"/>
      <c r="D158" s="909"/>
      <c r="E158" s="887"/>
      <c r="F158" s="941"/>
      <c r="G158" s="586"/>
      <c r="H158" s="587"/>
      <c r="I158" s="672"/>
      <c r="J158" s="890"/>
      <c r="K158" s="886"/>
      <c r="L158" s="886"/>
      <c r="M158" s="891"/>
      <c r="N158" s="892"/>
      <c r="O158" s="589"/>
      <c r="P158" s="590"/>
      <c r="Q158" s="817">
        <f t="shared" si="10"/>
        <v>0</v>
      </c>
      <c r="R158" s="956"/>
      <c r="S158" s="642"/>
      <c r="T158" s="642"/>
      <c r="U158" s="642"/>
      <c r="V158" s="643"/>
      <c r="W158" s="585"/>
      <c r="X158" s="585"/>
      <c r="Y158" s="585"/>
    </row>
    <row r="159" spans="1:25" ht="15.75" hidden="1" customHeight="1" outlineLevel="1" x14ac:dyDescent="0.25">
      <c r="A159" s="946" t="s">
        <v>63</v>
      </c>
      <c r="B159" s="587"/>
      <c r="C159" s="812"/>
      <c r="D159" s="909"/>
      <c r="E159" s="887"/>
      <c r="F159" s="941"/>
      <c r="G159" s="586"/>
      <c r="H159" s="587"/>
      <c r="I159" s="672"/>
      <c r="J159" s="890"/>
      <c r="K159" s="886"/>
      <c r="L159" s="886"/>
      <c r="M159" s="891"/>
      <c r="N159" s="892"/>
      <c r="O159" s="589"/>
      <c r="P159" s="590"/>
      <c r="Q159" s="817">
        <f t="shared" si="10"/>
        <v>0</v>
      </c>
      <c r="R159" s="956"/>
      <c r="S159" s="642"/>
      <c r="T159" s="642"/>
      <c r="U159" s="642"/>
      <c r="V159" s="643"/>
      <c r="W159" s="585"/>
      <c r="X159" s="585"/>
      <c r="Y159" s="585"/>
    </row>
    <row r="160" spans="1:25" ht="15.75" hidden="1" customHeight="1" outlineLevel="1" x14ac:dyDescent="0.25">
      <c r="A160" s="946" t="s">
        <v>6</v>
      </c>
      <c r="B160" s="587"/>
      <c r="C160" s="812"/>
      <c r="D160" s="909"/>
      <c r="E160" s="887"/>
      <c r="F160" s="941"/>
      <c r="G160" s="586"/>
      <c r="H160" s="587"/>
      <c r="I160" s="672"/>
      <c r="J160" s="890"/>
      <c r="K160" s="886"/>
      <c r="L160" s="886"/>
      <c r="M160" s="891"/>
      <c r="N160" s="892"/>
      <c r="O160" s="589"/>
      <c r="P160" s="590"/>
      <c r="Q160" s="817">
        <f t="shared" si="10"/>
        <v>0</v>
      </c>
      <c r="R160" s="956"/>
      <c r="S160" s="642"/>
      <c r="T160" s="642"/>
      <c r="U160" s="642"/>
      <c r="V160" s="643"/>
      <c r="W160" s="585"/>
      <c r="X160" s="585"/>
      <c r="Y160" s="585"/>
    </row>
    <row r="161" spans="1:25" ht="15" hidden="1" customHeight="1" outlineLevel="1" x14ac:dyDescent="0.25">
      <c r="A161" s="872"/>
      <c r="B161" s="587"/>
      <c r="C161" s="888"/>
      <c r="D161" s="885"/>
      <c r="E161" s="885"/>
      <c r="F161" s="939"/>
      <c r="G161" s="586"/>
      <c r="H161" s="587"/>
      <c r="I161" s="889"/>
      <c r="J161" s="890"/>
      <c r="K161" s="886"/>
      <c r="L161" s="886"/>
      <c r="M161" s="887"/>
      <c r="N161" s="887"/>
      <c r="O161" s="589"/>
      <c r="P161" s="590"/>
      <c r="Q161" s="811"/>
      <c r="R161" s="956"/>
      <c r="S161" s="642"/>
      <c r="T161" s="642"/>
      <c r="U161" s="642"/>
      <c r="V161" s="643"/>
      <c r="W161" s="585"/>
      <c r="X161" s="585"/>
      <c r="Y161" s="585"/>
    </row>
    <row r="162" spans="1:25" ht="15" customHeight="1" collapsed="1" x14ac:dyDescent="0.25">
      <c r="A162" s="872"/>
      <c r="B162" s="587"/>
      <c r="C162" s="888"/>
      <c r="D162" s="885"/>
      <c r="E162" s="885"/>
      <c r="F162" s="939"/>
      <c r="G162" s="586"/>
      <c r="H162" s="587"/>
      <c r="I162" s="889"/>
      <c r="J162" s="890"/>
      <c r="K162" s="886"/>
      <c r="L162" s="886"/>
      <c r="M162" s="887"/>
      <c r="N162" s="887"/>
      <c r="O162" s="589"/>
      <c r="P162" s="590"/>
      <c r="Q162" s="811"/>
      <c r="R162" s="956"/>
      <c r="S162" s="642"/>
      <c r="T162" s="642"/>
      <c r="U162" s="642"/>
      <c r="V162" s="643"/>
      <c r="W162" s="585"/>
      <c r="X162" s="585"/>
      <c r="Y162" s="585"/>
    </row>
    <row r="163" spans="1:25" ht="35.1" hidden="1" customHeight="1" outlineLevel="1" x14ac:dyDescent="0.25">
      <c r="A163" s="944" t="s">
        <v>108</v>
      </c>
      <c r="B163" s="587"/>
      <c r="C163" s="810" t="s">
        <v>269</v>
      </c>
      <c r="D163" s="909"/>
      <c r="E163" s="887"/>
      <c r="F163" s="941"/>
      <c r="G163" s="586"/>
      <c r="H163" s="587"/>
      <c r="I163" s="880" t="s">
        <v>265</v>
      </c>
      <c r="J163" s="890"/>
      <c r="K163" s="886"/>
      <c r="L163" s="886"/>
      <c r="M163" s="891"/>
      <c r="N163" s="892"/>
      <c r="O163" s="589"/>
      <c r="P163" s="590"/>
      <c r="Q163" s="810" t="s">
        <v>269</v>
      </c>
      <c r="R163" s="956"/>
      <c r="S163" s="642"/>
      <c r="T163" s="642"/>
      <c r="U163" s="642"/>
      <c r="V163" s="643"/>
      <c r="W163" s="585"/>
      <c r="X163" s="585"/>
      <c r="Y163" s="585"/>
    </row>
    <row r="164" spans="1:25" ht="15.75" hidden="1" customHeight="1" outlineLevel="1" x14ac:dyDescent="0.25">
      <c r="A164" s="945" t="s">
        <v>3</v>
      </c>
      <c r="B164" s="587"/>
      <c r="C164" s="812"/>
      <c r="D164" s="909"/>
      <c r="E164" s="887"/>
      <c r="F164" s="941"/>
      <c r="G164" s="586"/>
      <c r="H164" s="587"/>
      <c r="I164" s="672"/>
      <c r="J164" s="890"/>
      <c r="K164" s="886"/>
      <c r="L164" s="886"/>
      <c r="M164" s="891"/>
      <c r="N164" s="892"/>
      <c r="O164" s="589"/>
      <c r="P164" s="590"/>
      <c r="Q164" s="817">
        <f>C164</f>
        <v>0</v>
      </c>
      <c r="R164" s="642"/>
      <c r="S164" s="642"/>
      <c r="T164" s="642"/>
      <c r="U164" s="642"/>
      <c r="V164" s="643"/>
      <c r="W164" s="585"/>
      <c r="X164" s="585"/>
      <c r="Y164" s="585"/>
    </row>
    <row r="165" spans="1:25" ht="15.75" hidden="1" customHeight="1" outlineLevel="1" x14ac:dyDescent="0.25">
      <c r="A165" s="946" t="s">
        <v>61</v>
      </c>
      <c r="B165" s="587"/>
      <c r="C165" s="812"/>
      <c r="D165" s="909"/>
      <c r="E165" s="887"/>
      <c r="F165" s="941"/>
      <c r="G165" s="586"/>
      <c r="H165" s="587"/>
      <c r="I165" s="672"/>
      <c r="J165" s="890"/>
      <c r="K165" s="886"/>
      <c r="L165" s="886"/>
      <c r="M165" s="891"/>
      <c r="N165" s="892"/>
      <c r="O165" s="589"/>
      <c r="P165" s="590"/>
      <c r="Q165" s="817">
        <f t="shared" ref="Q165:Q170" si="11">C165</f>
        <v>0</v>
      </c>
      <c r="R165" s="642"/>
      <c r="S165" s="642"/>
      <c r="T165" s="642"/>
      <c r="U165" s="642"/>
      <c r="V165" s="643"/>
      <c r="W165" s="585"/>
      <c r="X165" s="585"/>
      <c r="Y165" s="585"/>
    </row>
    <row r="166" spans="1:25" ht="15.75" hidden="1" customHeight="1" outlineLevel="1" x14ac:dyDescent="0.25">
      <c r="A166" s="946" t="s">
        <v>4</v>
      </c>
      <c r="B166" s="587"/>
      <c r="C166" s="812"/>
      <c r="D166" s="909"/>
      <c r="E166" s="887"/>
      <c r="F166" s="941"/>
      <c r="G166" s="586"/>
      <c r="H166" s="587"/>
      <c r="I166" s="672"/>
      <c r="J166" s="890"/>
      <c r="K166" s="886"/>
      <c r="L166" s="886"/>
      <c r="M166" s="891"/>
      <c r="N166" s="892"/>
      <c r="O166" s="589"/>
      <c r="P166" s="590"/>
      <c r="Q166" s="817">
        <f t="shared" si="11"/>
        <v>0</v>
      </c>
      <c r="R166" s="642"/>
      <c r="S166" s="642"/>
      <c r="T166" s="642"/>
      <c r="U166" s="642"/>
      <c r="V166" s="643"/>
      <c r="W166" s="585"/>
      <c r="X166" s="585"/>
      <c r="Y166" s="585"/>
    </row>
    <row r="167" spans="1:25" ht="15.75" hidden="1" customHeight="1" outlineLevel="1" x14ac:dyDescent="0.25">
      <c r="A167" s="946" t="s">
        <v>62</v>
      </c>
      <c r="B167" s="587"/>
      <c r="C167" s="812"/>
      <c r="D167" s="909"/>
      <c r="E167" s="887"/>
      <c r="F167" s="941"/>
      <c r="G167" s="586"/>
      <c r="H167" s="587"/>
      <c r="I167" s="672"/>
      <c r="J167" s="890"/>
      <c r="K167" s="886"/>
      <c r="L167" s="886"/>
      <c r="M167" s="891"/>
      <c r="N167" s="892"/>
      <c r="O167" s="589"/>
      <c r="P167" s="590"/>
      <c r="Q167" s="817">
        <f t="shared" si="11"/>
        <v>0</v>
      </c>
      <c r="R167" s="642"/>
      <c r="S167" s="642"/>
      <c r="T167" s="642"/>
      <c r="U167" s="642"/>
      <c r="V167" s="643"/>
      <c r="W167" s="585"/>
      <c r="X167" s="585"/>
      <c r="Y167" s="585"/>
    </row>
    <row r="168" spans="1:25" ht="15.75" hidden="1" customHeight="1" outlineLevel="1" x14ac:dyDescent="0.25">
      <c r="A168" s="946" t="s">
        <v>5</v>
      </c>
      <c r="B168" s="587"/>
      <c r="C168" s="812"/>
      <c r="D168" s="909"/>
      <c r="E168" s="887"/>
      <c r="F168" s="941"/>
      <c r="G168" s="586"/>
      <c r="H168" s="587"/>
      <c r="I168" s="672"/>
      <c r="J168" s="890"/>
      <c r="K168" s="886"/>
      <c r="L168" s="886"/>
      <c r="M168" s="891"/>
      <c r="N168" s="892"/>
      <c r="O168" s="589"/>
      <c r="P168" s="590"/>
      <c r="Q168" s="817">
        <f t="shared" si="11"/>
        <v>0</v>
      </c>
      <c r="R168" s="642"/>
      <c r="S168" s="642"/>
      <c r="T168" s="642"/>
      <c r="U168" s="642"/>
      <c r="V168" s="643"/>
      <c r="W168" s="585"/>
      <c r="X168" s="585"/>
      <c r="Y168" s="585"/>
    </row>
    <row r="169" spans="1:25" ht="15.75" hidden="1" customHeight="1" outlineLevel="1" x14ac:dyDescent="0.25">
      <c r="A169" s="946" t="s">
        <v>63</v>
      </c>
      <c r="B169" s="587"/>
      <c r="C169" s="812"/>
      <c r="D169" s="909"/>
      <c r="E169" s="887"/>
      <c r="F169" s="941"/>
      <c r="G169" s="586"/>
      <c r="H169" s="587"/>
      <c r="I169" s="672"/>
      <c r="J169" s="890"/>
      <c r="K169" s="886"/>
      <c r="L169" s="886"/>
      <c r="M169" s="891"/>
      <c r="N169" s="892"/>
      <c r="O169" s="589"/>
      <c r="P169" s="590"/>
      <c r="Q169" s="817">
        <f t="shared" si="11"/>
        <v>0</v>
      </c>
      <c r="R169" s="642"/>
      <c r="S169" s="642"/>
      <c r="T169" s="642"/>
      <c r="U169" s="642"/>
      <c r="V169" s="643"/>
      <c r="W169" s="585"/>
      <c r="X169" s="585"/>
      <c r="Y169" s="585"/>
    </row>
    <row r="170" spans="1:25" ht="15.75" hidden="1" customHeight="1" outlineLevel="1" x14ac:dyDescent="0.25">
      <c r="A170" s="946" t="s">
        <v>6</v>
      </c>
      <c r="B170" s="587"/>
      <c r="C170" s="812"/>
      <c r="D170" s="909"/>
      <c r="E170" s="887"/>
      <c r="F170" s="941"/>
      <c r="G170" s="586"/>
      <c r="H170" s="587"/>
      <c r="I170" s="672"/>
      <c r="J170" s="890"/>
      <c r="K170" s="886"/>
      <c r="L170" s="886"/>
      <c r="M170" s="891"/>
      <c r="N170" s="892"/>
      <c r="O170" s="589"/>
      <c r="P170" s="590"/>
      <c r="Q170" s="817">
        <f t="shared" si="11"/>
        <v>0</v>
      </c>
      <c r="R170" s="642"/>
      <c r="S170" s="642"/>
      <c r="T170" s="642"/>
      <c r="U170" s="642"/>
      <c r="V170" s="643"/>
      <c r="W170" s="585"/>
      <c r="X170" s="585"/>
      <c r="Y170" s="585"/>
    </row>
    <row r="171" spans="1:25" ht="15" hidden="1" customHeight="1" outlineLevel="1" x14ac:dyDescent="0.25">
      <c r="A171" s="872"/>
      <c r="B171" s="587"/>
      <c r="C171" s="888"/>
      <c r="D171" s="885"/>
      <c r="E171" s="885"/>
      <c r="F171" s="939"/>
      <c r="G171" s="586"/>
      <c r="H171" s="587"/>
      <c r="I171" s="889"/>
      <c r="J171" s="890"/>
      <c r="K171" s="886"/>
      <c r="L171" s="886"/>
      <c r="M171" s="887"/>
      <c r="N171" s="887"/>
      <c r="O171" s="589"/>
      <c r="P171" s="590"/>
      <c r="Q171" s="811"/>
      <c r="R171" s="642"/>
      <c r="S171" s="642"/>
      <c r="T171" s="642"/>
      <c r="U171" s="642"/>
      <c r="V171" s="643"/>
      <c r="W171" s="585"/>
      <c r="X171" s="585"/>
      <c r="Y171" s="585"/>
    </row>
    <row r="172" spans="1:25" ht="15" customHeight="1" collapsed="1" x14ac:dyDescent="0.25">
      <c r="A172" s="872"/>
      <c r="B172" s="587"/>
      <c r="C172" s="888"/>
      <c r="D172" s="885"/>
      <c r="E172" s="885"/>
      <c r="F172" s="939"/>
      <c r="G172" s="586"/>
      <c r="H172" s="587"/>
      <c r="I172" s="889"/>
      <c r="J172" s="890"/>
      <c r="K172" s="886"/>
      <c r="L172" s="886"/>
      <c r="M172" s="887"/>
      <c r="N172" s="887"/>
      <c r="O172" s="589"/>
      <c r="P172" s="590"/>
      <c r="Q172" s="811"/>
      <c r="R172" s="642"/>
      <c r="S172" s="642"/>
      <c r="T172" s="642"/>
      <c r="U172" s="642"/>
      <c r="V172" s="643"/>
      <c r="W172" s="585"/>
      <c r="X172" s="585"/>
      <c r="Y172" s="585"/>
    </row>
    <row r="173" spans="1:25" ht="35.1" customHeight="1" outlineLevel="1" x14ac:dyDescent="0.25">
      <c r="A173" s="895" t="s">
        <v>270</v>
      </c>
      <c r="B173" s="587"/>
      <c r="C173" s="810" t="s">
        <v>269</v>
      </c>
      <c r="D173" s="887"/>
      <c r="E173" s="887"/>
      <c r="F173" s="941"/>
      <c r="G173" s="586"/>
      <c r="H173" s="587"/>
      <c r="I173" s="880" t="s">
        <v>265</v>
      </c>
      <c r="J173" s="890"/>
      <c r="K173" s="886"/>
      <c r="L173" s="890"/>
      <c r="M173" s="891"/>
      <c r="N173" s="892"/>
      <c r="O173" s="589"/>
      <c r="P173" s="590"/>
      <c r="Q173" s="810" t="s">
        <v>269</v>
      </c>
      <c r="R173" s="642"/>
      <c r="S173" s="642"/>
      <c r="T173" s="642"/>
      <c r="U173" s="642"/>
      <c r="V173" s="643"/>
      <c r="W173" s="585"/>
      <c r="X173" s="585"/>
      <c r="Y173" s="585"/>
    </row>
    <row r="174" spans="1:25" ht="15.75" customHeight="1" outlineLevel="1" x14ac:dyDescent="0.25">
      <c r="A174" s="894" t="s">
        <v>61</v>
      </c>
      <c r="B174" s="587"/>
      <c r="C174" s="812"/>
      <c r="D174" s="887"/>
      <c r="E174" s="887"/>
      <c r="F174" s="941"/>
      <c r="G174" s="586"/>
      <c r="H174" s="587"/>
      <c r="I174" s="672"/>
      <c r="J174" s="890"/>
      <c r="K174" s="886"/>
      <c r="L174" s="890"/>
      <c r="M174" s="891"/>
      <c r="N174" s="892"/>
      <c r="O174" s="589"/>
      <c r="P174" s="590"/>
      <c r="Q174" s="817">
        <f>C174</f>
        <v>0</v>
      </c>
      <c r="R174" s="642"/>
      <c r="S174" s="642"/>
      <c r="T174" s="642"/>
      <c r="U174" s="642"/>
      <c r="V174" s="643"/>
      <c r="W174" s="585"/>
      <c r="X174" s="585"/>
      <c r="Y174" s="585"/>
    </row>
    <row r="175" spans="1:25" ht="15.75" customHeight="1" outlineLevel="1" x14ac:dyDescent="0.25">
      <c r="A175" s="894" t="s">
        <v>4</v>
      </c>
      <c r="B175" s="587"/>
      <c r="C175" s="812"/>
      <c r="D175" s="887"/>
      <c r="E175" s="887"/>
      <c r="F175" s="941"/>
      <c r="G175" s="586"/>
      <c r="H175" s="587"/>
      <c r="I175" s="672"/>
      <c r="J175" s="890"/>
      <c r="K175" s="886"/>
      <c r="L175" s="890"/>
      <c r="M175" s="891"/>
      <c r="N175" s="892"/>
      <c r="O175" s="589"/>
      <c r="P175" s="590"/>
      <c r="Q175" s="817">
        <f t="shared" ref="Q175:Q179" si="12">C175</f>
        <v>0</v>
      </c>
      <c r="R175" s="642"/>
      <c r="S175" s="642"/>
      <c r="T175" s="642"/>
      <c r="U175" s="642"/>
      <c r="V175" s="643"/>
      <c r="W175" s="585"/>
      <c r="X175" s="585"/>
      <c r="Y175" s="585"/>
    </row>
    <row r="176" spans="1:25" ht="15.75" customHeight="1" outlineLevel="1" x14ac:dyDescent="0.25">
      <c r="A176" s="894" t="s">
        <v>62</v>
      </c>
      <c r="B176" s="587"/>
      <c r="C176" s="812"/>
      <c r="D176" s="887"/>
      <c r="E176" s="887"/>
      <c r="F176" s="941"/>
      <c r="G176" s="586"/>
      <c r="H176" s="587"/>
      <c r="I176" s="672"/>
      <c r="J176" s="890"/>
      <c r="K176" s="886"/>
      <c r="L176" s="890"/>
      <c r="M176" s="891"/>
      <c r="N176" s="892"/>
      <c r="O176" s="589"/>
      <c r="P176" s="590"/>
      <c r="Q176" s="817">
        <f t="shared" si="12"/>
        <v>0</v>
      </c>
      <c r="R176" s="642"/>
      <c r="S176" s="642"/>
      <c r="T176" s="642"/>
      <c r="U176" s="642"/>
      <c r="V176" s="643"/>
      <c r="W176" s="585"/>
      <c r="X176" s="585"/>
      <c r="Y176" s="585"/>
    </row>
    <row r="177" spans="1:25" ht="15.75" customHeight="1" outlineLevel="1" x14ac:dyDescent="0.25">
      <c r="A177" s="884" t="s">
        <v>5</v>
      </c>
      <c r="B177" s="587"/>
      <c r="C177" s="812"/>
      <c r="D177" s="887"/>
      <c r="E177" s="887"/>
      <c r="F177" s="941"/>
      <c r="G177" s="586"/>
      <c r="H177" s="587"/>
      <c r="I177" s="672"/>
      <c r="J177" s="890"/>
      <c r="K177" s="886"/>
      <c r="L177" s="890"/>
      <c r="M177" s="891"/>
      <c r="N177" s="892"/>
      <c r="O177" s="589"/>
      <c r="P177" s="590"/>
      <c r="Q177" s="817">
        <f t="shared" si="12"/>
        <v>0</v>
      </c>
      <c r="R177" s="642"/>
      <c r="S177" s="642"/>
      <c r="T177" s="642"/>
      <c r="U177" s="642"/>
      <c r="V177" s="643"/>
      <c r="W177" s="585"/>
      <c r="X177" s="585"/>
      <c r="Y177" s="585"/>
    </row>
    <row r="178" spans="1:25" ht="15.75" customHeight="1" outlineLevel="1" x14ac:dyDescent="0.25">
      <c r="A178" s="884" t="s">
        <v>63</v>
      </c>
      <c r="B178" s="587"/>
      <c r="C178" s="812"/>
      <c r="D178" s="887"/>
      <c r="E178" s="887"/>
      <c r="F178" s="941"/>
      <c r="G178" s="586"/>
      <c r="H178" s="587"/>
      <c r="I178" s="672"/>
      <c r="J178" s="890"/>
      <c r="K178" s="886"/>
      <c r="L178" s="890"/>
      <c r="M178" s="891"/>
      <c r="N178" s="892"/>
      <c r="O178" s="589"/>
      <c r="P178" s="590"/>
      <c r="Q178" s="817">
        <f t="shared" si="12"/>
        <v>0</v>
      </c>
      <c r="R178" s="642"/>
      <c r="S178" s="642"/>
      <c r="T178" s="642"/>
      <c r="U178" s="642"/>
      <c r="V178" s="643"/>
      <c r="W178" s="585"/>
      <c r="X178" s="585"/>
      <c r="Y178" s="585"/>
    </row>
    <row r="179" spans="1:25" ht="15.75" customHeight="1" outlineLevel="1" x14ac:dyDescent="0.25">
      <c r="A179" s="884" t="s">
        <v>6</v>
      </c>
      <c r="B179" s="587"/>
      <c r="C179" s="812"/>
      <c r="D179" s="887"/>
      <c r="E179" s="887"/>
      <c r="F179" s="941"/>
      <c r="G179" s="586"/>
      <c r="H179" s="587"/>
      <c r="I179" s="672"/>
      <c r="J179" s="890"/>
      <c r="K179" s="886"/>
      <c r="L179" s="890"/>
      <c r="M179" s="891"/>
      <c r="N179" s="892"/>
      <c r="O179" s="589"/>
      <c r="P179" s="590"/>
      <c r="Q179" s="817">
        <f t="shared" si="12"/>
        <v>0</v>
      </c>
      <c r="R179" s="642"/>
      <c r="S179" s="642"/>
      <c r="T179" s="642"/>
      <c r="U179" s="642"/>
      <c r="V179" s="643"/>
      <c r="W179" s="585"/>
      <c r="X179" s="585"/>
      <c r="Y179" s="585"/>
    </row>
    <row r="180" spans="1:25" ht="15" customHeight="1" outlineLevel="1" x14ac:dyDescent="0.25">
      <c r="A180" s="872"/>
      <c r="B180" s="587"/>
      <c r="C180" s="888"/>
      <c r="D180" s="885"/>
      <c r="E180" s="885"/>
      <c r="F180" s="939"/>
      <c r="G180" s="586"/>
      <c r="H180" s="587"/>
      <c r="I180" s="889"/>
      <c r="J180" s="890"/>
      <c r="K180" s="886"/>
      <c r="L180" s="886"/>
      <c r="M180" s="887"/>
      <c r="N180" s="887"/>
      <c r="O180" s="589"/>
      <c r="P180" s="590"/>
      <c r="Q180" s="811"/>
      <c r="R180" s="642"/>
      <c r="S180" s="642"/>
      <c r="T180" s="642"/>
      <c r="U180" s="642"/>
      <c r="V180" s="643"/>
      <c r="W180" s="585"/>
      <c r="X180" s="585"/>
      <c r="Y180" s="585"/>
    </row>
    <row r="181" spans="1:25" ht="15" customHeight="1" x14ac:dyDescent="0.25">
      <c r="A181" s="872"/>
      <c r="B181" s="587"/>
      <c r="C181" s="888"/>
      <c r="D181" s="885"/>
      <c r="E181" s="885"/>
      <c r="F181" s="939"/>
      <c r="G181" s="586"/>
      <c r="H181" s="587"/>
      <c r="I181" s="889"/>
      <c r="J181" s="890"/>
      <c r="K181" s="886"/>
      <c r="L181" s="886"/>
      <c r="M181" s="887"/>
      <c r="N181" s="887"/>
      <c r="O181" s="589"/>
      <c r="P181" s="590"/>
      <c r="Q181" s="811"/>
      <c r="R181" s="642"/>
      <c r="S181" s="642"/>
      <c r="T181" s="642"/>
      <c r="U181" s="642"/>
      <c r="V181" s="643"/>
      <c r="W181" s="585"/>
      <c r="X181" s="585"/>
      <c r="Y181" s="585"/>
    </row>
    <row r="182" spans="1:25" ht="35.1" customHeight="1" outlineLevel="1" x14ac:dyDescent="0.25">
      <c r="A182" s="877" t="s">
        <v>191</v>
      </c>
      <c r="B182" s="587"/>
      <c r="C182" s="810" t="s">
        <v>269</v>
      </c>
      <c r="D182" s="887"/>
      <c r="E182" s="887"/>
      <c r="F182" s="941"/>
      <c r="G182" s="586"/>
      <c r="H182" s="587"/>
      <c r="I182" s="880" t="s">
        <v>265</v>
      </c>
      <c r="J182" s="890"/>
      <c r="K182" s="886"/>
      <c r="L182" s="886"/>
      <c r="M182" s="891"/>
      <c r="N182" s="892"/>
      <c r="O182" s="589"/>
      <c r="P182" s="590"/>
      <c r="Q182" s="810" t="s">
        <v>269</v>
      </c>
      <c r="R182" s="642"/>
      <c r="S182" s="642"/>
      <c r="T182" s="642"/>
      <c r="U182" s="642"/>
      <c r="V182" s="643"/>
      <c r="W182" s="585"/>
      <c r="X182" s="585"/>
      <c r="Y182" s="585"/>
    </row>
    <row r="183" spans="1:25" ht="15.75" customHeight="1" outlineLevel="1" x14ac:dyDescent="0.25">
      <c r="A183" s="893" t="s">
        <v>3</v>
      </c>
      <c r="B183" s="587"/>
      <c r="C183" s="812"/>
      <c r="D183" s="887"/>
      <c r="E183" s="887"/>
      <c r="F183" s="941"/>
      <c r="G183" s="586"/>
      <c r="H183" s="587"/>
      <c r="I183" s="672"/>
      <c r="J183" s="890"/>
      <c r="K183" s="886"/>
      <c r="L183" s="886"/>
      <c r="M183" s="891"/>
      <c r="N183" s="892"/>
      <c r="O183" s="589"/>
      <c r="P183" s="590"/>
      <c r="Q183" s="817">
        <f>C183</f>
        <v>0</v>
      </c>
      <c r="R183" s="642"/>
      <c r="S183" s="642"/>
      <c r="T183" s="642"/>
      <c r="U183" s="642"/>
      <c r="V183" s="643"/>
      <c r="W183" s="585"/>
      <c r="X183" s="585"/>
      <c r="Y183" s="585"/>
    </row>
    <row r="184" spans="1:25" ht="15.75" customHeight="1" outlineLevel="1" x14ac:dyDescent="0.25">
      <c r="A184" s="894" t="s">
        <v>61</v>
      </c>
      <c r="B184" s="587"/>
      <c r="C184" s="812"/>
      <c r="D184" s="887"/>
      <c r="E184" s="887"/>
      <c r="F184" s="941"/>
      <c r="G184" s="586"/>
      <c r="H184" s="587"/>
      <c r="I184" s="672"/>
      <c r="J184" s="890"/>
      <c r="K184" s="886"/>
      <c r="L184" s="886"/>
      <c r="M184" s="891"/>
      <c r="N184" s="892"/>
      <c r="O184" s="589"/>
      <c r="P184" s="590"/>
      <c r="Q184" s="817">
        <f t="shared" ref="Q184:Q189" si="13">C184</f>
        <v>0</v>
      </c>
      <c r="R184" s="642"/>
      <c r="S184" s="642"/>
      <c r="T184" s="642"/>
      <c r="U184" s="642"/>
      <c r="V184" s="643"/>
      <c r="W184" s="585"/>
      <c r="X184" s="585"/>
      <c r="Y184" s="585"/>
    </row>
    <row r="185" spans="1:25" ht="15.75" customHeight="1" outlineLevel="1" x14ac:dyDescent="0.25">
      <c r="A185" s="894" t="s">
        <v>4</v>
      </c>
      <c r="B185" s="587"/>
      <c r="C185" s="812"/>
      <c r="D185" s="887"/>
      <c r="E185" s="887"/>
      <c r="F185" s="941"/>
      <c r="G185" s="586"/>
      <c r="H185" s="587"/>
      <c r="I185" s="672"/>
      <c r="J185" s="890"/>
      <c r="K185" s="886"/>
      <c r="L185" s="886"/>
      <c r="M185" s="891"/>
      <c r="N185" s="892"/>
      <c r="O185" s="589"/>
      <c r="P185" s="590"/>
      <c r="Q185" s="817">
        <f t="shared" si="13"/>
        <v>0</v>
      </c>
      <c r="R185" s="642"/>
      <c r="S185" s="642"/>
      <c r="T185" s="642"/>
      <c r="U185" s="642"/>
      <c r="V185" s="643"/>
      <c r="W185" s="585"/>
      <c r="X185" s="585"/>
      <c r="Y185" s="585"/>
    </row>
    <row r="186" spans="1:25" ht="15.75" customHeight="1" outlineLevel="1" x14ac:dyDescent="0.25">
      <c r="A186" s="894" t="s">
        <v>62</v>
      </c>
      <c r="B186" s="587"/>
      <c r="C186" s="812"/>
      <c r="D186" s="887"/>
      <c r="E186" s="887"/>
      <c r="F186" s="941"/>
      <c r="G186" s="586"/>
      <c r="H186" s="587"/>
      <c r="I186" s="672"/>
      <c r="J186" s="890"/>
      <c r="K186" s="886"/>
      <c r="L186" s="886"/>
      <c r="M186" s="891"/>
      <c r="N186" s="892"/>
      <c r="O186" s="589"/>
      <c r="P186" s="590"/>
      <c r="Q186" s="817">
        <f t="shared" si="13"/>
        <v>0</v>
      </c>
      <c r="R186" s="642"/>
      <c r="S186" s="642"/>
      <c r="T186" s="642"/>
      <c r="U186" s="642"/>
      <c r="V186" s="643"/>
      <c r="W186" s="585"/>
      <c r="X186" s="585"/>
      <c r="Y186" s="585"/>
    </row>
    <row r="187" spans="1:25" ht="15.75" customHeight="1" outlineLevel="1" x14ac:dyDescent="0.25">
      <c r="A187" s="884" t="s">
        <v>5</v>
      </c>
      <c r="B187" s="587"/>
      <c r="C187" s="812"/>
      <c r="D187" s="887"/>
      <c r="E187" s="887"/>
      <c r="F187" s="941"/>
      <c r="G187" s="586"/>
      <c r="H187" s="587"/>
      <c r="I187" s="672"/>
      <c r="J187" s="890"/>
      <c r="K187" s="886"/>
      <c r="L187" s="886"/>
      <c r="M187" s="891"/>
      <c r="N187" s="892"/>
      <c r="O187" s="589"/>
      <c r="P187" s="590"/>
      <c r="Q187" s="817">
        <f t="shared" si="13"/>
        <v>0</v>
      </c>
      <c r="R187" s="642"/>
      <c r="S187" s="642"/>
      <c r="T187" s="642"/>
      <c r="U187" s="642"/>
      <c r="V187" s="643"/>
      <c r="W187" s="585"/>
      <c r="X187" s="585"/>
      <c r="Y187" s="585"/>
    </row>
    <row r="188" spans="1:25" ht="15.75" customHeight="1" outlineLevel="1" x14ac:dyDescent="0.25">
      <c r="A188" s="884" t="s">
        <v>63</v>
      </c>
      <c r="B188" s="587"/>
      <c r="C188" s="812"/>
      <c r="D188" s="887"/>
      <c r="E188" s="887"/>
      <c r="F188" s="941"/>
      <c r="G188" s="586"/>
      <c r="H188" s="587"/>
      <c r="I188" s="672"/>
      <c r="J188" s="890"/>
      <c r="K188" s="886"/>
      <c r="L188" s="886"/>
      <c r="M188" s="891"/>
      <c r="N188" s="892"/>
      <c r="O188" s="589"/>
      <c r="P188" s="590"/>
      <c r="Q188" s="817">
        <f t="shared" si="13"/>
        <v>0</v>
      </c>
      <c r="R188" s="642"/>
      <c r="S188" s="642"/>
      <c r="T188" s="642"/>
      <c r="U188" s="642"/>
      <c r="V188" s="643"/>
      <c r="W188" s="585"/>
      <c r="X188" s="585"/>
      <c r="Y188" s="585"/>
    </row>
    <row r="189" spans="1:25" ht="15.75" customHeight="1" outlineLevel="1" x14ac:dyDescent="0.25">
      <c r="A189" s="884" t="s">
        <v>6</v>
      </c>
      <c r="B189" s="587"/>
      <c r="C189" s="812"/>
      <c r="D189" s="887"/>
      <c r="E189" s="887"/>
      <c r="F189" s="941"/>
      <c r="G189" s="586"/>
      <c r="H189" s="587"/>
      <c r="I189" s="672"/>
      <c r="J189" s="890"/>
      <c r="K189" s="886"/>
      <c r="L189" s="886"/>
      <c r="M189" s="891"/>
      <c r="N189" s="892"/>
      <c r="O189" s="589"/>
      <c r="P189" s="590"/>
      <c r="Q189" s="817">
        <f t="shared" si="13"/>
        <v>0</v>
      </c>
      <c r="R189" s="642"/>
      <c r="S189" s="642"/>
      <c r="T189" s="642"/>
      <c r="U189" s="642"/>
      <c r="V189" s="643"/>
      <c r="W189" s="585"/>
      <c r="X189" s="585"/>
      <c r="Y189" s="585"/>
    </row>
    <row r="190" spans="1:25" outlineLevel="1" x14ac:dyDescent="0.25">
      <c r="A190" s="872"/>
      <c r="B190" s="587"/>
      <c r="C190" s="588"/>
      <c r="D190" s="587"/>
      <c r="E190" s="587"/>
      <c r="F190" s="710"/>
      <c r="G190" s="586"/>
      <c r="H190" s="587"/>
      <c r="I190" s="586"/>
      <c r="J190" s="587"/>
      <c r="K190" s="587"/>
      <c r="L190" s="587"/>
      <c r="M190" s="587"/>
      <c r="N190" s="587"/>
      <c r="O190" s="589"/>
      <c r="P190" s="590"/>
      <c r="Q190" s="641"/>
      <c r="R190" s="642"/>
      <c r="S190" s="642"/>
      <c r="T190" s="642"/>
      <c r="U190" s="642"/>
      <c r="V190" s="643"/>
      <c r="W190" s="585"/>
      <c r="X190" s="585"/>
      <c r="Y190" s="585"/>
    </row>
    <row r="191" spans="1:25" outlineLevel="1" x14ac:dyDescent="0.25">
      <c r="A191" s="872"/>
      <c r="B191" s="587"/>
      <c r="C191" s="588"/>
      <c r="D191" s="587"/>
      <c r="E191" s="587"/>
      <c r="F191" s="710"/>
      <c r="G191" s="586"/>
      <c r="H191" s="587"/>
      <c r="I191" s="586"/>
      <c r="J191" s="587"/>
      <c r="K191" s="587"/>
      <c r="L191" s="587"/>
      <c r="M191" s="587"/>
      <c r="N191" s="587"/>
      <c r="O191" s="589"/>
      <c r="P191" s="590"/>
      <c r="Q191" s="641"/>
      <c r="R191" s="642"/>
      <c r="S191" s="642"/>
      <c r="T191" s="642"/>
      <c r="U191" s="642"/>
      <c r="V191" s="643"/>
      <c r="W191" s="585"/>
      <c r="X191" s="585"/>
      <c r="Y191" s="585"/>
    </row>
    <row r="192" spans="1:25" ht="31.5" outlineLevel="1" x14ac:dyDescent="0.25">
      <c r="A192" s="944" t="s">
        <v>317</v>
      </c>
      <c r="B192" s="587"/>
      <c r="C192" s="948" t="s">
        <v>283</v>
      </c>
      <c r="D192" s="948" t="s">
        <v>284</v>
      </c>
      <c r="E192" s="948" t="s">
        <v>283</v>
      </c>
      <c r="F192" s="949" t="s">
        <v>284</v>
      </c>
      <c r="G192" s="586"/>
      <c r="H192" s="587"/>
      <c r="I192" s="880" t="s">
        <v>265</v>
      </c>
      <c r="J192" s="880" t="s">
        <v>266</v>
      </c>
      <c r="K192" s="880" t="s">
        <v>267</v>
      </c>
      <c r="L192" s="880" t="s">
        <v>265</v>
      </c>
      <c r="M192" s="880" t="s">
        <v>266</v>
      </c>
      <c r="N192" s="880" t="s">
        <v>267</v>
      </c>
      <c r="O192" s="589"/>
      <c r="P192" s="590"/>
      <c r="Q192" s="810" t="s">
        <v>269</v>
      </c>
      <c r="R192" s="642"/>
      <c r="S192" s="642"/>
      <c r="T192" s="642"/>
      <c r="U192" s="642"/>
      <c r="V192" s="643"/>
      <c r="W192" s="585"/>
      <c r="X192" s="585"/>
      <c r="Y192" s="585"/>
    </row>
    <row r="193" spans="1:26" outlineLevel="1" x14ac:dyDescent="0.25">
      <c r="A193" s="945" t="s">
        <v>3</v>
      </c>
      <c r="B193" s="587"/>
      <c r="C193" s="950">
        <f t="shared" ref="C193:F199" si="14">C10</f>
        <v>0</v>
      </c>
      <c r="D193" s="951">
        <f t="shared" si="14"/>
        <v>0</v>
      </c>
      <c r="E193" s="951">
        <f t="shared" si="14"/>
        <v>0</v>
      </c>
      <c r="F193" s="952">
        <f t="shared" si="14"/>
        <v>0</v>
      </c>
      <c r="G193" s="586"/>
      <c r="H193" s="587"/>
      <c r="I193" s="672"/>
      <c r="J193" s="681"/>
      <c r="K193" s="681"/>
      <c r="L193" s="816"/>
      <c r="M193" s="816"/>
      <c r="N193" s="816"/>
      <c r="O193" s="589"/>
      <c r="P193" s="590"/>
      <c r="Q193" s="817">
        <f t="shared" ref="Q193:Q199" si="15">((C193*J193)+(D193*K193/100)+(E193*M193)+(F193*N193/100))*-1</f>
        <v>0</v>
      </c>
      <c r="R193" s="642"/>
      <c r="S193" s="642"/>
      <c r="T193" s="642"/>
      <c r="U193" s="642"/>
      <c r="V193" s="643"/>
      <c r="W193" s="585"/>
      <c r="X193" s="585"/>
      <c r="Y193" s="585"/>
    </row>
    <row r="194" spans="1:26" outlineLevel="1" x14ac:dyDescent="0.25">
      <c r="A194" s="946" t="s">
        <v>61</v>
      </c>
      <c r="B194" s="587"/>
      <c r="C194" s="950">
        <f t="shared" si="14"/>
        <v>0</v>
      </c>
      <c r="D194" s="951">
        <f t="shared" si="14"/>
        <v>0</v>
      </c>
      <c r="E194" s="951">
        <f t="shared" si="14"/>
        <v>0</v>
      </c>
      <c r="F194" s="952">
        <f t="shared" si="14"/>
        <v>0</v>
      </c>
      <c r="G194" s="586"/>
      <c r="H194" s="587"/>
      <c r="I194" s="672"/>
      <c r="J194" s="681"/>
      <c r="K194" s="681"/>
      <c r="L194" s="816"/>
      <c r="M194" s="816"/>
      <c r="N194" s="816"/>
      <c r="O194" s="589"/>
      <c r="P194" s="590"/>
      <c r="Q194" s="817">
        <f t="shared" si="15"/>
        <v>0</v>
      </c>
      <c r="R194" s="642"/>
      <c r="S194" s="642"/>
      <c r="T194" s="642"/>
      <c r="U194" s="642"/>
      <c r="V194" s="643"/>
      <c r="W194" s="585"/>
      <c r="X194" s="585"/>
      <c r="Y194" s="585"/>
    </row>
    <row r="195" spans="1:26" outlineLevel="1" x14ac:dyDescent="0.25">
      <c r="A195" s="946" t="s">
        <v>4</v>
      </c>
      <c r="B195" s="587"/>
      <c r="C195" s="950">
        <f t="shared" si="14"/>
        <v>0</v>
      </c>
      <c r="D195" s="951">
        <f t="shared" si="14"/>
        <v>0</v>
      </c>
      <c r="E195" s="951">
        <f t="shared" si="14"/>
        <v>0</v>
      </c>
      <c r="F195" s="952">
        <f t="shared" si="14"/>
        <v>0</v>
      </c>
      <c r="G195" s="586"/>
      <c r="H195" s="587"/>
      <c r="I195" s="672"/>
      <c r="J195" s="681"/>
      <c r="K195" s="681"/>
      <c r="L195" s="816"/>
      <c r="M195" s="816"/>
      <c r="N195" s="816"/>
      <c r="O195" s="589"/>
      <c r="P195" s="590"/>
      <c r="Q195" s="817">
        <f t="shared" si="15"/>
        <v>0</v>
      </c>
      <c r="R195" s="642"/>
      <c r="S195" s="642"/>
      <c r="T195" s="642"/>
      <c r="U195" s="642"/>
      <c r="V195" s="643"/>
      <c r="W195" s="585"/>
      <c r="X195" s="585"/>
      <c r="Y195" s="585"/>
    </row>
    <row r="196" spans="1:26" outlineLevel="1" x14ac:dyDescent="0.25">
      <c r="A196" s="946" t="s">
        <v>62</v>
      </c>
      <c r="B196" s="587"/>
      <c r="C196" s="950">
        <f t="shared" si="14"/>
        <v>0</v>
      </c>
      <c r="D196" s="951">
        <f t="shared" si="14"/>
        <v>0</v>
      </c>
      <c r="E196" s="951">
        <f t="shared" si="14"/>
        <v>0</v>
      </c>
      <c r="F196" s="952">
        <f t="shared" si="14"/>
        <v>0</v>
      </c>
      <c r="G196" s="586"/>
      <c r="H196" s="587"/>
      <c r="I196" s="672"/>
      <c r="J196" s="681"/>
      <c r="K196" s="681"/>
      <c r="L196" s="816"/>
      <c r="M196" s="816"/>
      <c r="N196" s="816"/>
      <c r="O196" s="589"/>
      <c r="P196" s="590"/>
      <c r="Q196" s="817">
        <f t="shared" si="15"/>
        <v>0</v>
      </c>
      <c r="R196" s="642"/>
      <c r="S196" s="642"/>
      <c r="T196" s="642"/>
      <c r="U196" s="642"/>
      <c r="V196" s="643"/>
      <c r="W196" s="585"/>
      <c r="X196" s="585"/>
      <c r="Y196" s="585"/>
    </row>
    <row r="197" spans="1:26" outlineLevel="1" x14ac:dyDescent="0.25">
      <c r="A197" s="946" t="s">
        <v>5</v>
      </c>
      <c r="B197" s="587"/>
      <c r="C197" s="950">
        <f t="shared" si="14"/>
        <v>0</v>
      </c>
      <c r="D197" s="951">
        <f t="shared" si="14"/>
        <v>0</v>
      </c>
      <c r="E197" s="951">
        <f t="shared" si="14"/>
        <v>0</v>
      </c>
      <c r="F197" s="952">
        <f t="shared" si="14"/>
        <v>0</v>
      </c>
      <c r="G197" s="586"/>
      <c r="H197" s="587"/>
      <c r="I197" s="672"/>
      <c r="J197" s="681"/>
      <c r="K197" s="681"/>
      <c r="L197" s="816"/>
      <c r="M197" s="816"/>
      <c r="N197" s="816"/>
      <c r="O197" s="589"/>
      <c r="P197" s="590"/>
      <c r="Q197" s="817">
        <f t="shared" si="15"/>
        <v>0</v>
      </c>
      <c r="R197" s="642"/>
      <c r="S197" s="642"/>
      <c r="T197" s="642"/>
      <c r="U197" s="642"/>
      <c r="V197" s="643"/>
      <c r="W197" s="585"/>
      <c r="X197" s="585"/>
      <c r="Y197" s="585"/>
    </row>
    <row r="198" spans="1:26" outlineLevel="1" x14ac:dyDescent="0.25">
      <c r="A198" s="946" t="s">
        <v>63</v>
      </c>
      <c r="B198" s="587"/>
      <c r="C198" s="950">
        <f t="shared" si="14"/>
        <v>0</v>
      </c>
      <c r="D198" s="951">
        <f t="shared" si="14"/>
        <v>0</v>
      </c>
      <c r="E198" s="951">
        <f t="shared" si="14"/>
        <v>0</v>
      </c>
      <c r="F198" s="952">
        <f t="shared" si="14"/>
        <v>0</v>
      </c>
      <c r="G198" s="586"/>
      <c r="H198" s="587"/>
      <c r="I198" s="672"/>
      <c r="J198" s="681"/>
      <c r="K198" s="681"/>
      <c r="L198" s="816"/>
      <c r="M198" s="816"/>
      <c r="N198" s="816"/>
      <c r="O198" s="589"/>
      <c r="P198" s="590"/>
      <c r="Q198" s="817">
        <f t="shared" si="15"/>
        <v>0</v>
      </c>
      <c r="R198" s="642"/>
      <c r="S198" s="642"/>
      <c r="T198" s="642"/>
      <c r="U198" s="642"/>
      <c r="V198" s="643"/>
      <c r="W198" s="585"/>
      <c r="X198" s="585"/>
      <c r="Y198" s="585"/>
    </row>
    <row r="199" spans="1:26" outlineLevel="1" x14ac:dyDescent="0.25">
      <c r="A199" s="946" t="s">
        <v>6</v>
      </c>
      <c r="B199" s="587"/>
      <c r="C199" s="950">
        <f t="shared" si="14"/>
        <v>0</v>
      </c>
      <c r="D199" s="951">
        <f t="shared" si="14"/>
        <v>0</v>
      </c>
      <c r="E199" s="951">
        <f t="shared" si="14"/>
        <v>0</v>
      </c>
      <c r="F199" s="952">
        <f t="shared" si="14"/>
        <v>0</v>
      </c>
      <c r="G199" s="586"/>
      <c r="H199" s="587"/>
      <c r="I199" s="672"/>
      <c r="J199" s="681"/>
      <c r="K199" s="681"/>
      <c r="L199" s="816"/>
      <c r="M199" s="816"/>
      <c r="N199" s="816"/>
      <c r="O199" s="589"/>
      <c r="P199" s="590"/>
      <c r="Q199" s="817">
        <f t="shared" si="15"/>
        <v>0</v>
      </c>
      <c r="R199" s="642"/>
      <c r="S199" s="642"/>
      <c r="T199" s="642"/>
      <c r="U199" s="642"/>
      <c r="V199" s="643"/>
      <c r="W199" s="585"/>
      <c r="X199" s="585"/>
      <c r="Y199" s="585"/>
    </row>
    <row r="200" spans="1:26" outlineLevel="1" x14ac:dyDescent="0.25">
      <c r="A200" s="946" t="s">
        <v>281</v>
      </c>
      <c r="B200" s="587"/>
      <c r="C200" s="950">
        <f>C22</f>
        <v>0</v>
      </c>
      <c r="D200" s="951">
        <f>D22</f>
        <v>0</v>
      </c>
      <c r="E200" s="953"/>
      <c r="F200" s="954"/>
      <c r="G200" s="586"/>
      <c r="H200" s="587"/>
      <c r="I200" s="672"/>
      <c r="J200" s="681"/>
      <c r="K200" s="681"/>
      <c r="L200" s="910"/>
      <c r="M200" s="910"/>
      <c r="N200" s="910"/>
      <c r="O200" s="589"/>
      <c r="P200" s="590"/>
      <c r="Q200" s="817">
        <f>((C200*J200)+(D200*K200/100))*-1</f>
        <v>0</v>
      </c>
      <c r="R200" s="642"/>
      <c r="S200" s="642"/>
      <c r="T200" s="642"/>
      <c r="U200" s="642"/>
      <c r="V200" s="643"/>
      <c r="W200" s="585"/>
      <c r="X200" s="585"/>
      <c r="Y200" s="585"/>
    </row>
    <row r="201" spans="1:26" outlineLevel="1" x14ac:dyDescent="0.25">
      <c r="A201" s="947"/>
      <c r="B201" s="587"/>
      <c r="C201" s="588"/>
      <c r="D201" s="587"/>
      <c r="E201" s="587"/>
      <c r="F201" s="710"/>
      <c r="G201" s="586"/>
      <c r="H201" s="587"/>
      <c r="I201" s="911"/>
      <c r="J201" s="912"/>
      <c r="K201" s="912"/>
      <c r="L201" s="912"/>
      <c r="M201" s="913"/>
      <c r="N201" s="910"/>
      <c r="O201" s="589"/>
      <c r="P201" s="590"/>
      <c r="Q201" s="641"/>
      <c r="R201" s="642"/>
      <c r="S201" s="642"/>
      <c r="T201" s="642"/>
      <c r="U201" s="642"/>
      <c r="V201" s="643"/>
      <c r="W201" s="585"/>
      <c r="X201" s="585"/>
      <c r="Y201" s="585"/>
    </row>
    <row r="202" spans="1:26" outlineLevel="1" x14ac:dyDescent="0.25">
      <c r="A202" s="946" t="s">
        <v>282</v>
      </c>
      <c r="B202" s="587"/>
      <c r="C202" s="813"/>
      <c r="D202" s="814"/>
      <c r="E202" s="814"/>
      <c r="F202" s="940"/>
      <c r="G202" s="586"/>
      <c r="H202" s="587"/>
      <c r="I202" s="672"/>
      <c r="J202" s="681"/>
      <c r="K202" s="681"/>
      <c r="L202" s="681"/>
      <c r="M202" s="681"/>
      <c r="N202" s="826"/>
      <c r="O202" s="589"/>
      <c r="P202" s="590"/>
      <c r="Q202" s="817">
        <f>((C202*J202)+(D202*K202/100))+((E202*M202)+(F202*N202/100))</f>
        <v>0</v>
      </c>
      <c r="R202" s="642"/>
      <c r="S202" s="642"/>
      <c r="T202" s="642"/>
      <c r="U202" s="642"/>
      <c r="V202" s="643"/>
      <c r="W202" s="585"/>
      <c r="X202" s="585"/>
      <c r="Y202" s="585"/>
    </row>
    <row r="203" spans="1:26" outlineLevel="1" x14ac:dyDescent="0.25">
      <c r="A203" s="908"/>
      <c r="B203" s="587"/>
      <c r="C203" s="588"/>
      <c r="D203" s="587"/>
      <c r="E203" s="587"/>
      <c r="F203" s="710"/>
      <c r="G203" s="586"/>
      <c r="H203" s="587"/>
      <c r="I203" s="586"/>
      <c r="J203" s="587"/>
      <c r="K203" s="587"/>
      <c r="L203" s="587"/>
      <c r="M203" s="587"/>
      <c r="N203" s="587"/>
      <c r="O203" s="589"/>
      <c r="P203" s="590"/>
      <c r="Q203" s="641"/>
      <c r="R203" s="642"/>
      <c r="S203" s="642"/>
      <c r="T203" s="642"/>
      <c r="U203" s="642"/>
      <c r="V203" s="643"/>
      <c r="W203" s="585"/>
      <c r="X203" s="585"/>
      <c r="Y203" s="585"/>
    </row>
    <row r="204" spans="1:26" outlineLevel="1" x14ac:dyDescent="0.25">
      <c r="A204" s="908"/>
      <c r="B204" s="587"/>
      <c r="C204" s="588"/>
      <c r="D204" s="587"/>
      <c r="E204" s="587"/>
      <c r="F204" s="710"/>
      <c r="G204" s="586"/>
      <c r="H204" s="587"/>
      <c r="I204" s="586"/>
      <c r="J204" s="587"/>
      <c r="K204" s="587"/>
      <c r="L204" s="587"/>
      <c r="M204" s="587"/>
      <c r="N204" s="587"/>
      <c r="O204" s="589"/>
      <c r="P204" s="590"/>
      <c r="Q204" s="641"/>
      <c r="R204" s="642"/>
      <c r="S204" s="642"/>
      <c r="T204" s="642"/>
      <c r="U204" s="642"/>
      <c r="V204" s="643"/>
      <c r="W204" s="585"/>
      <c r="X204" s="585"/>
      <c r="Y204" s="585"/>
    </row>
    <row r="205" spans="1:26" s="786" customFormat="1" ht="15.75" customHeight="1" outlineLevel="1" x14ac:dyDescent="0.25">
      <c r="A205" s="849" t="s">
        <v>260</v>
      </c>
      <c r="B205" s="896"/>
      <c r="C205" s="1055" t="s">
        <v>269</v>
      </c>
      <c r="D205" s="1047" t="s">
        <v>261</v>
      </c>
      <c r="E205" s="1048"/>
      <c r="F205" s="710"/>
      <c r="G205" s="781"/>
      <c r="H205" s="782"/>
      <c r="I205" s="1057" t="s">
        <v>265</v>
      </c>
      <c r="J205" s="587"/>
      <c r="K205" s="587"/>
      <c r="L205" s="587"/>
      <c r="M205" s="782"/>
      <c r="N205" s="782"/>
      <c r="O205" s="784"/>
      <c r="P205" s="780"/>
      <c r="Q205" s="645" t="s">
        <v>2</v>
      </c>
      <c r="T205" s="785"/>
      <c r="U205" s="785"/>
      <c r="V205" s="822"/>
      <c r="X205" s="787"/>
      <c r="Y205" s="780"/>
      <c r="Z205" s="780"/>
    </row>
    <row r="206" spans="1:26" s="789" customFormat="1" outlineLevel="1" x14ac:dyDescent="0.25">
      <c r="A206" s="897"/>
      <c r="B206" s="782"/>
      <c r="C206" s="1056"/>
      <c r="D206" s="1049" t="s">
        <v>262</v>
      </c>
      <c r="E206" s="1050"/>
      <c r="F206" s="710"/>
      <c r="G206" s="788"/>
      <c r="H206" s="782"/>
      <c r="I206" s="1058"/>
      <c r="J206" s="587"/>
      <c r="K206" s="587"/>
      <c r="L206" s="587"/>
      <c r="M206" s="782"/>
      <c r="N206" s="782"/>
      <c r="O206" s="784"/>
      <c r="P206" s="780"/>
      <c r="Q206" s="797" t="s">
        <v>47</v>
      </c>
      <c r="T206" s="785"/>
      <c r="U206" s="785"/>
      <c r="V206" s="823"/>
      <c r="X206" s="783"/>
      <c r="Y206" s="783"/>
      <c r="Z206" s="783"/>
    </row>
    <row r="207" spans="1:26" s="789" customFormat="1" ht="7.5" customHeight="1" outlineLevel="1" x14ac:dyDescent="0.25">
      <c r="A207" s="871"/>
      <c r="B207" s="782"/>
      <c r="C207" s="898"/>
      <c r="D207" s="1051"/>
      <c r="E207" s="1052"/>
      <c r="F207" s="710"/>
      <c r="G207" s="788"/>
      <c r="H207" s="782"/>
      <c r="I207" s="819"/>
      <c r="J207" s="587"/>
      <c r="K207" s="587"/>
      <c r="L207" s="587"/>
      <c r="M207" s="782"/>
      <c r="N207" s="782"/>
      <c r="O207" s="784"/>
      <c r="P207" s="780"/>
      <c r="Q207" s="796"/>
      <c r="T207" s="785"/>
      <c r="U207" s="785"/>
      <c r="V207" s="823"/>
      <c r="X207" s="783"/>
      <c r="Y207" s="783"/>
      <c r="Z207" s="783"/>
    </row>
    <row r="208" spans="1:26" s="789" customFormat="1" ht="15.75" customHeight="1" outlineLevel="1" x14ac:dyDescent="0.25">
      <c r="A208" s="844" t="s">
        <v>3</v>
      </c>
      <c r="B208" s="782"/>
      <c r="C208" s="812"/>
      <c r="D208" s="1041"/>
      <c r="E208" s="1041"/>
      <c r="F208" s="710"/>
      <c r="G208" s="788"/>
      <c r="H208" s="782"/>
      <c r="I208" s="672"/>
      <c r="J208" s="587"/>
      <c r="K208" s="587"/>
      <c r="L208" s="587"/>
      <c r="M208" s="782"/>
      <c r="N208" s="782"/>
      <c r="O208" s="784"/>
      <c r="P208" s="780"/>
      <c r="Q208" s="817">
        <f>C208</f>
        <v>0</v>
      </c>
      <c r="T208" s="785"/>
      <c r="U208" s="785"/>
      <c r="V208" s="823"/>
      <c r="X208" s="783"/>
      <c r="Y208" s="783"/>
      <c r="Z208" s="783"/>
    </row>
    <row r="209" spans="1:26" s="789" customFormat="1" ht="15.75" customHeight="1" outlineLevel="1" x14ac:dyDescent="0.25">
      <c r="A209" s="845" t="s">
        <v>61</v>
      </c>
      <c r="B209" s="782"/>
      <c r="C209" s="812"/>
      <c r="D209" s="1041"/>
      <c r="E209" s="1041"/>
      <c r="F209" s="710"/>
      <c r="G209" s="788"/>
      <c r="H209" s="782"/>
      <c r="I209" s="672"/>
      <c r="J209" s="587"/>
      <c r="K209" s="587"/>
      <c r="L209" s="587"/>
      <c r="M209" s="782"/>
      <c r="N209" s="782"/>
      <c r="O209" s="784"/>
      <c r="P209" s="780"/>
      <c r="Q209" s="817">
        <f t="shared" ref="Q209:Q219" si="16">C209</f>
        <v>0</v>
      </c>
      <c r="T209" s="785"/>
      <c r="U209" s="785"/>
      <c r="V209" s="803"/>
      <c r="X209" s="783"/>
      <c r="Y209" s="783"/>
      <c r="Z209" s="783"/>
    </row>
    <row r="210" spans="1:26" s="789" customFormat="1" ht="15.75" customHeight="1" outlineLevel="1" x14ac:dyDescent="0.25">
      <c r="A210" s="846" t="s">
        <v>4</v>
      </c>
      <c r="B210" s="782"/>
      <c r="C210" s="812"/>
      <c r="D210" s="1041"/>
      <c r="E210" s="1041"/>
      <c r="F210" s="710"/>
      <c r="G210" s="788"/>
      <c r="H210" s="782"/>
      <c r="I210" s="672"/>
      <c r="J210" s="587"/>
      <c r="K210" s="587"/>
      <c r="L210" s="587"/>
      <c r="M210" s="782"/>
      <c r="N210" s="782"/>
      <c r="O210" s="784"/>
      <c r="P210" s="780"/>
      <c r="Q210" s="817">
        <f t="shared" si="16"/>
        <v>0</v>
      </c>
      <c r="T210" s="785"/>
      <c r="U210" s="785"/>
      <c r="V210" s="803"/>
      <c r="X210" s="783"/>
      <c r="Y210" s="783"/>
      <c r="Z210" s="783"/>
    </row>
    <row r="211" spans="1:26" s="789" customFormat="1" ht="15.75" customHeight="1" outlineLevel="1" x14ac:dyDescent="0.25">
      <c r="A211" s="846" t="s">
        <v>62</v>
      </c>
      <c r="B211" s="782"/>
      <c r="C211" s="812"/>
      <c r="D211" s="1041"/>
      <c r="E211" s="1041"/>
      <c r="F211" s="710"/>
      <c r="G211" s="788"/>
      <c r="H211" s="782"/>
      <c r="I211" s="672"/>
      <c r="J211" s="587"/>
      <c r="K211" s="587"/>
      <c r="L211" s="587"/>
      <c r="M211" s="782"/>
      <c r="N211" s="782"/>
      <c r="O211" s="784"/>
      <c r="P211" s="780"/>
      <c r="Q211" s="817">
        <f t="shared" si="16"/>
        <v>0</v>
      </c>
      <c r="T211" s="785"/>
      <c r="U211" s="785"/>
      <c r="V211" s="803"/>
      <c r="X211" s="783"/>
      <c r="Y211" s="783"/>
      <c r="Z211" s="783"/>
    </row>
    <row r="212" spans="1:26" s="789" customFormat="1" ht="15.75" customHeight="1" outlineLevel="1" x14ac:dyDescent="0.25">
      <c r="A212" s="847" t="s">
        <v>5</v>
      </c>
      <c r="B212" s="782"/>
      <c r="C212" s="812"/>
      <c r="D212" s="1041"/>
      <c r="E212" s="1041"/>
      <c r="F212" s="710"/>
      <c r="G212" s="788"/>
      <c r="H212" s="782"/>
      <c r="I212" s="672"/>
      <c r="J212" s="587"/>
      <c r="K212" s="587"/>
      <c r="L212" s="587"/>
      <c r="M212" s="782"/>
      <c r="N212" s="782"/>
      <c r="O212" s="784"/>
      <c r="P212" s="780"/>
      <c r="Q212" s="817">
        <f t="shared" si="16"/>
        <v>0</v>
      </c>
      <c r="T212" s="785"/>
      <c r="U212" s="785"/>
      <c r="V212" s="803"/>
      <c r="X212" s="783"/>
      <c r="Y212" s="783"/>
      <c r="Z212" s="783"/>
    </row>
    <row r="213" spans="1:26" s="789" customFormat="1" ht="15.75" customHeight="1" outlineLevel="1" x14ac:dyDescent="0.25">
      <c r="A213" s="847" t="s">
        <v>63</v>
      </c>
      <c r="B213" s="782"/>
      <c r="C213" s="812"/>
      <c r="D213" s="1041"/>
      <c r="E213" s="1041"/>
      <c r="F213" s="710"/>
      <c r="G213" s="788"/>
      <c r="H213" s="782"/>
      <c r="I213" s="672"/>
      <c r="J213" s="587"/>
      <c r="K213" s="587"/>
      <c r="L213" s="587"/>
      <c r="M213" s="782"/>
      <c r="N213" s="782"/>
      <c r="O213" s="784"/>
      <c r="P213" s="780"/>
      <c r="Q213" s="817">
        <f t="shared" si="16"/>
        <v>0</v>
      </c>
      <c r="T213" s="785"/>
      <c r="U213" s="785"/>
      <c r="V213" s="803"/>
      <c r="X213" s="783"/>
      <c r="Y213" s="783"/>
      <c r="Z213" s="783"/>
    </row>
    <row r="214" spans="1:26" s="789" customFormat="1" ht="15.75" customHeight="1" outlineLevel="1" x14ac:dyDescent="0.25">
      <c r="A214" s="847" t="s">
        <v>6</v>
      </c>
      <c r="B214" s="782"/>
      <c r="C214" s="812"/>
      <c r="D214" s="1041"/>
      <c r="E214" s="1041"/>
      <c r="F214" s="710"/>
      <c r="G214" s="788"/>
      <c r="H214" s="782"/>
      <c r="I214" s="672"/>
      <c r="J214" s="587"/>
      <c r="K214" s="587"/>
      <c r="L214" s="587"/>
      <c r="M214" s="782"/>
      <c r="N214" s="782"/>
      <c r="O214" s="784"/>
      <c r="P214" s="780"/>
      <c r="Q214" s="817">
        <f t="shared" si="16"/>
        <v>0</v>
      </c>
      <c r="T214" s="785"/>
      <c r="U214" s="785"/>
      <c r="V214" s="803"/>
      <c r="X214" s="783"/>
      <c r="Y214" s="783"/>
      <c r="Z214" s="783"/>
    </row>
    <row r="215" spans="1:26" s="789" customFormat="1" ht="15.75" customHeight="1" outlineLevel="1" x14ac:dyDescent="0.25">
      <c r="A215" s="798" t="s">
        <v>70</v>
      </c>
      <c r="B215" s="782"/>
      <c r="C215" s="812"/>
      <c r="D215" s="1041"/>
      <c r="E215" s="1041"/>
      <c r="F215" s="710"/>
      <c r="G215" s="788"/>
      <c r="H215" s="782"/>
      <c r="I215" s="672"/>
      <c r="J215" s="587"/>
      <c r="K215" s="587"/>
      <c r="L215" s="587"/>
      <c r="M215" s="782"/>
      <c r="N215" s="782"/>
      <c r="O215" s="784"/>
      <c r="P215" s="780"/>
      <c r="Q215" s="817">
        <f t="shared" si="16"/>
        <v>0</v>
      </c>
      <c r="T215" s="785"/>
      <c r="U215" s="785"/>
      <c r="V215" s="790"/>
      <c r="X215" s="787"/>
      <c r="Z215" s="783"/>
    </row>
    <row r="216" spans="1:26" s="789" customFormat="1" ht="15.75" customHeight="1" outlineLevel="1" x14ac:dyDescent="0.25">
      <c r="A216" s="798" t="s">
        <v>70</v>
      </c>
      <c r="B216" s="782"/>
      <c r="C216" s="812"/>
      <c r="D216" s="1041"/>
      <c r="E216" s="1041"/>
      <c r="F216" s="710"/>
      <c r="G216" s="788"/>
      <c r="H216" s="782"/>
      <c r="I216" s="672"/>
      <c r="J216" s="587"/>
      <c r="K216" s="587"/>
      <c r="L216" s="587"/>
      <c r="M216" s="782"/>
      <c r="N216" s="782"/>
      <c r="O216" s="784"/>
      <c r="P216" s="780"/>
      <c r="Q216" s="817">
        <f t="shared" si="16"/>
        <v>0</v>
      </c>
      <c r="T216" s="785"/>
      <c r="U216" s="785"/>
      <c r="V216" s="790"/>
      <c r="X216" s="787"/>
      <c r="Z216" s="783"/>
    </row>
    <row r="217" spans="1:26" s="789" customFormat="1" ht="15.75" customHeight="1" outlineLevel="1" x14ac:dyDescent="0.25">
      <c r="A217" s="798" t="s">
        <v>70</v>
      </c>
      <c r="B217" s="782"/>
      <c r="C217" s="812"/>
      <c r="D217" s="1041"/>
      <c r="E217" s="1041"/>
      <c r="F217" s="710"/>
      <c r="G217" s="788"/>
      <c r="H217" s="782"/>
      <c r="I217" s="672"/>
      <c r="J217" s="587"/>
      <c r="K217" s="587"/>
      <c r="L217" s="587"/>
      <c r="M217" s="782"/>
      <c r="N217" s="782"/>
      <c r="O217" s="784"/>
      <c r="P217" s="780"/>
      <c r="Q217" s="817">
        <f t="shared" si="16"/>
        <v>0</v>
      </c>
      <c r="T217" s="785"/>
      <c r="U217" s="785"/>
      <c r="V217" s="790"/>
      <c r="X217" s="787"/>
      <c r="Z217" s="783"/>
    </row>
    <row r="218" spans="1:26" s="789" customFormat="1" ht="15.75" customHeight="1" outlineLevel="1" x14ac:dyDescent="0.25">
      <c r="A218" s="798" t="s">
        <v>70</v>
      </c>
      <c r="B218" s="782"/>
      <c r="C218" s="812"/>
      <c r="D218" s="1041"/>
      <c r="E218" s="1041"/>
      <c r="F218" s="710"/>
      <c r="G218" s="788"/>
      <c r="H218" s="782"/>
      <c r="I218" s="672"/>
      <c r="J218" s="587"/>
      <c r="K218" s="587"/>
      <c r="L218" s="587"/>
      <c r="M218" s="782"/>
      <c r="N218" s="782"/>
      <c r="O218" s="784"/>
      <c r="P218" s="780"/>
      <c r="Q218" s="817">
        <f t="shared" si="16"/>
        <v>0</v>
      </c>
      <c r="T218" s="785"/>
      <c r="U218" s="785"/>
      <c r="V218" s="790"/>
      <c r="X218" s="787"/>
      <c r="Z218" s="783"/>
    </row>
    <row r="219" spans="1:26" s="789" customFormat="1" ht="15.75" customHeight="1" outlineLevel="1" thickBot="1" x14ac:dyDescent="0.3">
      <c r="A219" s="799" t="s">
        <v>70</v>
      </c>
      <c r="B219" s="793"/>
      <c r="C219" s="818"/>
      <c r="D219" s="1042"/>
      <c r="E219" s="1042"/>
      <c r="F219" s="802"/>
      <c r="G219" s="792"/>
      <c r="H219" s="793"/>
      <c r="I219" s="672"/>
      <c r="J219" s="800"/>
      <c r="K219" s="801"/>
      <c r="L219" s="800"/>
      <c r="M219" s="899"/>
      <c r="N219" s="900"/>
      <c r="O219" s="821"/>
      <c r="P219" s="791"/>
      <c r="Q219" s="828">
        <f t="shared" si="16"/>
        <v>0</v>
      </c>
      <c r="R219" s="820"/>
      <c r="S219" s="791"/>
      <c r="T219" s="794"/>
      <c r="U219" s="794"/>
      <c r="V219" s="795"/>
      <c r="X219" s="783"/>
      <c r="Y219" s="783"/>
      <c r="Z219" s="783"/>
    </row>
    <row r="220" spans="1:26" s="585" customFormat="1" x14ac:dyDescent="0.25">
      <c r="A220" s="576"/>
      <c r="C220" s="587"/>
      <c r="D220" s="587"/>
      <c r="E220" s="587"/>
      <c r="F220" s="587"/>
      <c r="O220" s="735"/>
      <c r="Q220" s="642"/>
      <c r="R220" s="642"/>
      <c r="S220" s="642"/>
      <c r="T220" s="642"/>
      <c r="U220" s="642"/>
      <c r="V220" s="807"/>
    </row>
    <row r="221" spans="1:26" s="761" customFormat="1" ht="18" customHeight="1" x14ac:dyDescent="0.3">
      <c r="A221" s="758"/>
      <c r="B221" s="759"/>
      <c r="C221" s="587"/>
      <c r="D221" s="587"/>
      <c r="E221" s="587"/>
      <c r="F221" s="587"/>
      <c r="G221" s="759"/>
      <c r="H221" s="759"/>
      <c r="I221" s="759"/>
      <c r="J221" s="759"/>
      <c r="K221" s="759"/>
      <c r="L221" s="759"/>
      <c r="M221" s="759"/>
      <c r="N221" s="759"/>
      <c r="O221" s="760"/>
      <c r="Q221" s="762"/>
      <c r="R221" s="762"/>
      <c r="S221" s="762"/>
      <c r="T221" s="762"/>
      <c r="U221" s="763" t="s">
        <v>109</v>
      </c>
      <c r="V221" s="762"/>
    </row>
    <row r="222" spans="1:26" ht="5.25" customHeight="1" x14ac:dyDescent="0.25">
      <c r="A222" s="758"/>
      <c r="B222" s="759"/>
      <c r="C222" s="759"/>
      <c r="D222" s="759"/>
      <c r="E222" s="759"/>
      <c r="F222" s="759"/>
      <c r="G222" s="759"/>
      <c r="H222" s="759"/>
      <c r="I222" s="759"/>
      <c r="J222" s="759"/>
      <c r="K222" s="759"/>
      <c r="L222" s="759"/>
      <c r="M222" s="759"/>
      <c r="N222" s="759"/>
      <c r="V222" s="578"/>
    </row>
    <row r="223" spans="1:26" ht="15" customHeight="1" x14ac:dyDescent="0.25">
      <c r="A223" s="1043"/>
      <c r="B223" s="1043"/>
      <c r="C223" s="1043"/>
      <c r="D223" s="1043"/>
      <c r="E223" s="1043"/>
      <c r="F223" s="1043"/>
      <c r="G223" s="1043"/>
      <c r="H223" s="1043"/>
      <c r="I223" s="1043"/>
      <c r="J223" s="1043"/>
      <c r="K223" s="1043"/>
      <c r="L223" s="1043"/>
      <c r="M223" s="1043"/>
      <c r="N223" s="779"/>
      <c r="U223" s="764"/>
      <c r="V223" s="765" t="s">
        <v>124</v>
      </c>
    </row>
    <row r="224" spans="1:26" ht="15" customHeight="1" x14ac:dyDescent="0.25">
      <c r="A224" s="766"/>
      <c r="B224" s="766"/>
      <c r="C224" s="766"/>
      <c r="D224" s="766"/>
      <c r="E224" s="766"/>
      <c r="F224" s="766"/>
      <c r="G224" s="766"/>
      <c r="H224" s="766"/>
      <c r="I224" s="766"/>
      <c r="J224" s="766"/>
      <c r="K224" s="766"/>
      <c r="L224" s="766"/>
      <c r="M224" s="766"/>
      <c r="N224" s="779"/>
      <c r="U224" s="642"/>
      <c r="V224" s="765">
        <f>Allgemeines!B14</f>
        <v>2024</v>
      </c>
    </row>
    <row r="225" spans="1:24" x14ac:dyDescent="0.25">
      <c r="A225" s="767"/>
      <c r="B225" s="767"/>
      <c r="C225" s="767"/>
      <c r="D225" s="767"/>
      <c r="E225" s="767"/>
      <c r="F225" s="767"/>
      <c r="G225" s="767"/>
      <c r="H225" s="767"/>
      <c r="I225" s="767"/>
      <c r="J225" s="767"/>
      <c r="K225" s="767"/>
      <c r="L225" s="767"/>
      <c r="M225" s="767"/>
      <c r="N225" s="767"/>
      <c r="V225" s="999">
        <f>V10+V22+V27+V35+V53+V65+V75+V138</f>
        <v>0</v>
      </c>
      <c r="W225" s="768" t="s">
        <v>110</v>
      </c>
    </row>
    <row r="226" spans="1:24" ht="31.5" x14ac:dyDescent="0.25">
      <c r="V226" s="769">
        <f>V93</f>
        <v>0</v>
      </c>
      <c r="W226" s="770" t="s">
        <v>249</v>
      </c>
      <c r="X226" s="578"/>
    </row>
    <row r="227" spans="1:24" x14ac:dyDescent="0.25">
      <c r="V227" s="771">
        <f>SUM(V225:V226)</f>
        <v>0</v>
      </c>
      <c r="W227" s="772" t="s">
        <v>25</v>
      </c>
    </row>
    <row r="228" spans="1:24" x14ac:dyDescent="0.25">
      <c r="Q228" s="830"/>
      <c r="R228" s="830"/>
      <c r="S228" s="830"/>
      <c r="T228" s="829"/>
      <c r="U228" s="832"/>
      <c r="V228" s="831"/>
    </row>
    <row r="229" spans="1:24" x14ac:dyDescent="0.25">
      <c r="Q229" s="830"/>
      <c r="R229" s="830"/>
      <c r="S229" s="830"/>
      <c r="T229" s="830"/>
      <c r="U229" s="830"/>
      <c r="V229" s="831"/>
    </row>
  </sheetData>
  <sheetProtection formatColumns="0" formatRows="0"/>
  <mergeCells count="42">
    <mergeCell ref="C3:F3"/>
    <mergeCell ref="I109:L109"/>
    <mergeCell ref="R109:R110"/>
    <mergeCell ref="I3:M3"/>
    <mergeCell ref="Q3:V3"/>
    <mergeCell ref="V5:V8"/>
    <mergeCell ref="V19:V20"/>
    <mergeCell ref="C85:E85"/>
    <mergeCell ref="I108:L108"/>
    <mergeCell ref="V50:V51"/>
    <mergeCell ref="Q84:Q85"/>
    <mergeCell ref="R84:R85"/>
    <mergeCell ref="V72:V73"/>
    <mergeCell ref="S84:S85"/>
    <mergeCell ref="V84:V85"/>
    <mergeCell ref="V62:V63"/>
    <mergeCell ref="A25:A26"/>
    <mergeCell ref="S109:S110"/>
    <mergeCell ref="D205:E205"/>
    <mergeCell ref="D206:E206"/>
    <mergeCell ref="D207:E207"/>
    <mergeCell ref="Q135:Q136"/>
    <mergeCell ref="C205:C206"/>
    <mergeCell ref="I205:I206"/>
    <mergeCell ref="I135:K135"/>
    <mergeCell ref="L135:N135"/>
    <mergeCell ref="A45:A46"/>
    <mergeCell ref="A33:A34"/>
    <mergeCell ref="A38:A40"/>
    <mergeCell ref="D217:E217"/>
    <mergeCell ref="D218:E218"/>
    <mergeCell ref="D219:E219"/>
    <mergeCell ref="A223:M223"/>
    <mergeCell ref="D208:E208"/>
    <mergeCell ref="D209:E209"/>
    <mergeCell ref="D211:E211"/>
    <mergeCell ref="D210:E210"/>
    <mergeCell ref="D212:E212"/>
    <mergeCell ref="D213:E213"/>
    <mergeCell ref="D214:E214"/>
    <mergeCell ref="D215:E215"/>
    <mergeCell ref="D216:E216"/>
  </mergeCells>
  <phoneticPr fontId="4" type="noConversion"/>
  <conditionalFormatting sqref="C137:F137 C138:D138 D139:D140 C144:C150 C174:C179">
    <cfRule type="cellIs" dxfId="29" priority="20" operator="notEqual">
      <formula>ROUND(C137,2)</formula>
    </cfRule>
  </conditionalFormatting>
  <conditionalFormatting sqref="C183:C189">
    <cfRule type="cellIs" dxfId="28" priority="19" operator="notEqual">
      <formula>ROUND(C183,2)</formula>
    </cfRule>
  </conditionalFormatting>
  <conditionalFormatting sqref="C154:C160">
    <cfRule type="cellIs" dxfId="27" priority="18" operator="notEqual">
      <formula>ROUND(C154,2)</formula>
    </cfRule>
  </conditionalFormatting>
  <conditionalFormatting sqref="C164:C170">
    <cfRule type="cellIs" dxfId="26" priority="17" operator="notEqual">
      <formula>ROUND(C164,2)</formula>
    </cfRule>
  </conditionalFormatting>
  <conditionalFormatting sqref="C208:C214">
    <cfRule type="cellIs" dxfId="25" priority="16" operator="notEqual">
      <formula>ROUND(C208,2)</formula>
    </cfRule>
  </conditionalFormatting>
  <conditionalFormatting sqref="C218:C219">
    <cfRule type="cellIs" dxfId="24" priority="13" operator="notEqual">
      <formula>ROUND(C218,2)</formula>
    </cfRule>
  </conditionalFormatting>
  <conditionalFormatting sqref="C215:C216">
    <cfRule type="cellIs" dxfId="23" priority="15" operator="notEqual">
      <formula>ROUND(C215,2)</formula>
    </cfRule>
  </conditionalFormatting>
  <conditionalFormatting sqref="C217">
    <cfRule type="cellIs" dxfId="22" priority="14" operator="notEqual">
      <formula>ROUND(C217,2)</formula>
    </cfRule>
  </conditionalFormatting>
  <conditionalFormatting sqref="C139:C140">
    <cfRule type="cellIs" dxfId="21" priority="12" operator="notEqual">
      <formula>ROUND(C139,2)</formula>
    </cfRule>
  </conditionalFormatting>
  <conditionalFormatting sqref="C202:F202">
    <cfRule type="cellIs" dxfId="20" priority="5" operator="notEqual">
      <formula>ROUND(C202,2)</formula>
    </cfRule>
  </conditionalFormatting>
  <conditionalFormatting sqref="C35:D36">
    <cfRule type="cellIs" dxfId="18" priority="3" operator="notEqual">
      <formula>ROUND(C35,2)</formula>
    </cfRule>
  </conditionalFormatting>
  <dataValidations count="1">
    <dataValidation type="custom" allowBlank="1" showInputMessage="1" showErrorMessage="1" errorTitle="Unzulässige Eingabe!" error="Die rabattierten Mengen (positives Vorzeichen) sind anzugeben, zugleich sind diese aber in den Absatzzahlen oben enthalten." sqref="I207:I219 L137:N137 I174:I180 I183:I189 I154:I162 I164:I172 I137:K141 I202:N202 I193:N200 I142:N142">
      <formula1>I137&gt;0</formula1>
    </dataValidation>
  </dataValidations>
  <printOptions horizontalCentered="1"/>
  <pageMargins left="0.78740157480314965" right="0.94488188976377963" top="0.51181102362204722" bottom="0.31496062992125984" header="0.15748031496062992" footer="0.15748031496062992"/>
  <pageSetup paperSize="8" scale="22" orientation="landscape" r:id="rId1"/>
  <headerFooter alignWithMargins="0">
    <oddFooter>&amp;L&amp;8&amp;D&amp;R&amp;8&amp;A - &amp;F</oddFooter>
  </headerFooter>
  <colBreaks count="1" manualBreakCount="1">
    <brk id="7" max="15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11"/>
    <pageSetUpPr fitToPage="1"/>
  </sheetPr>
  <dimension ref="A1:IG160"/>
  <sheetViews>
    <sheetView showGridLines="0" topLeftCell="A121" zoomScale="75" zoomScaleNormal="75" zoomScaleSheetLayoutView="62" workbookViewId="0">
      <selection activeCell="C48" sqref="C48"/>
    </sheetView>
  </sheetViews>
  <sheetFormatPr baseColWidth="10" defaultColWidth="12.5703125" defaultRowHeight="15" outlineLevelRow="1" x14ac:dyDescent="0.2"/>
  <cols>
    <col min="1" max="1" width="80.28515625" style="3" customWidth="1"/>
    <col min="2" max="2" width="4.140625" style="3" customWidth="1"/>
    <col min="3" max="6" width="23.5703125" style="3" customWidth="1"/>
    <col min="7" max="8" width="4.140625" style="3" customWidth="1"/>
    <col min="9" max="12" width="25.28515625" style="3" customWidth="1"/>
    <col min="13" max="13" width="6.7109375" style="3" customWidth="1"/>
    <col min="14" max="14" width="4.140625" style="6" customWidth="1"/>
    <col min="15" max="15" width="4.140625" style="3" customWidth="1"/>
    <col min="16" max="19" width="25.28515625" style="351" customWidth="1"/>
    <col min="20" max="20" width="23.5703125" style="351" bestFit="1" customWidth="1"/>
    <col min="21" max="21" width="25.7109375" style="352" customWidth="1"/>
    <col min="22" max="22" width="25.7109375" style="3" customWidth="1"/>
    <col min="23" max="23" width="20.7109375" style="3" customWidth="1"/>
    <col min="24" max="16384" width="12.5703125" style="3"/>
  </cols>
  <sheetData>
    <row r="1" spans="1:241" ht="18" x14ac:dyDescent="0.25">
      <c r="A1" s="2" t="str">
        <f>CONCATENATE("III. Tatsächlich erzielbare Erlöse (Ist) im Jahr ",Allgemeines!B14)</f>
        <v>III. Tatsächlich erzielbare Erlöse (Ist) im Jahr 2024</v>
      </c>
    </row>
    <row r="2" spans="1:241" ht="15.75" thickBot="1" x14ac:dyDescent="0.25">
      <c r="G2" s="7"/>
    </row>
    <row r="3" spans="1:241" ht="18" x14ac:dyDescent="0.25">
      <c r="A3" s="8"/>
      <c r="B3" s="8"/>
      <c r="C3" s="1098" t="str">
        <f>CONCATENATE("Entgelte ",Allgemeines!B14)</f>
        <v>Entgelte 2024</v>
      </c>
      <c r="D3" s="1099"/>
      <c r="E3" s="1099"/>
      <c r="F3" s="1099"/>
      <c r="G3" s="142"/>
      <c r="H3" s="288"/>
      <c r="I3" s="1104" t="str">
        <f>CONCATENATE("Mengen ",Allgemeines!B14," (Ist)")</f>
        <v>Mengen 2024 (Ist)</v>
      </c>
      <c r="J3" s="1105"/>
      <c r="K3" s="1105"/>
      <c r="L3" s="1105"/>
      <c r="M3" s="1105"/>
      <c r="N3" s="142"/>
      <c r="O3" s="290"/>
      <c r="P3" s="1106" t="str">
        <f>CONCATENATE("Erlöse ",Allgemeines!B14," (Ist)")</f>
        <v>Erlöse 2024 (Ist)</v>
      </c>
      <c r="Q3" s="1107"/>
      <c r="R3" s="1107"/>
      <c r="S3" s="1107"/>
      <c r="T3" s="1107"/>
      <c r="U3" s="1108"/>
      <c r="W3" s="11"/>
      <c r="X3" s="11"/>
      <c r="Y3" s="11"/>
      <c r="Z3" s="11"/>
    </row>
    <row r="4" spans="1:241" ht="15.75" x14ac:dyDescent="0.25">
      <c r="A4" s="12"/>
      <c r="B4" s="59"/>
      <c r="C4" s="13"/>
      <c r="D4" s="4"/>
      <c r="E4" s="4"/>
      <c r="F4" s="4"/>
      <c r="G4" s="143"/>
      <c r="H4" s="14"/>
      <c r="I4" s="13"/>
      <c r="J4" s="4"/>
      <c r="K4" s="4"/>
      <c r="L4" s="4"/>
      <c r="M4" s="4"/>
      <c r="N4" s="143"/>
      <c r="O4" s="89"/>
      <c r="P4" s="353"/>
      <c r="Q4" s="354"/>
      <c r="R4" s="354"/>
      <c r="S4" s="354"/>
      <c r="T4" s="354"/>
      <c r="U4" s="355"/>
    </row>
    <row r="5" spans="1:241" s="25" customFormat="1" ht="15.75" customHeight="1" x14ac:dyDescent="0.2">
      <c r="A5" s="18"/>
      <c r="B5" s="59"/>
      <c r="C5" s="19" t="s">
        <v>50</v>
      </c>
      <c r="D5" s="20"/>
      <c r="E5" s="20"/>
      <c r="F5" s="21"/>
      <c r="G5" s="144"/>
      <c r="H5" s="14"/>
      <c r="I5" s="19" t="s">
        <v>50</v>
      </c>
      <c r="J5" s="20"/>
      <c r="K5" s="20"/>
      <c r="L5" s="21"/>
      <c r="M5" s="16"/>
      <c r="N5" s="144"/>
      <c r="O5" s="89"/>
      <c r="P5" s="356" t="s">
        <v>50</v>
      </c>
      <c r="Q5" s="357"/>
      <c r="R5" s="358"/>
      <c r="S5" s="358"/>
      <c r="T5" s="358"/>
      <c r="U5" s="1109" t="s">
        <v>51</v>
      </c>
      <c r="V5" s="3"/>
      <c r="W5" s="23"/>
      <c r="X5" s="24"/>
      <c r="Y5" s="2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s="4" customFormat="1" ht="18.75" customHeight="1" x14ac:dyDescent="0.2">
      <c r="A6" s="26" t="s">
        <v>197</v>
      </c>
      <c r="B6" s="59"/>
      <c r="C6" s="19" t="s">
        <v>52</v>
      </c>
      <c r="D6" s="21"/>
      <c r="E6" s="27" t="s">
        <v>52</v>
      </c>
      <c r="F6" s="28"/>
      <c r="G6" s="143"/>
      <c r="H6" s="14"/>
      <c r="I6" s="19" t="s">
        <v>52</v>
      </c>
      <c r="J6" s="21"/>
      <c r="K6" s="27" t="s">
        <v>52</v>
      </c>
      <c r="L6" s="28"/>
      <c r="M6" s="16"/>
      <c r="N6" s="143"/>
      <c r="O6" s="93"/>
      <c r="P6" s="356" t="s">
        <v>52</v>
      </c>
      <c r="Q6" s="357"/>
      <c r="R6" s="359"/>
      <c r="S6" s="359"/>
      <c r="T6" s="359"/>
      <c r="U6" s="1110"/>
      <c r="W6" s="16"/>
      <c r="X6" s="24"/>
      <c r="Y6" s="16"/>
    </row>
    <row r="7" spans="1:241" s="4" customFormat="1" ht="15.75" x14ac:dyDescent="0.2">
      <c r="A7" s="30"/>
      <c r="B7" s="59"/>
      <c r="C7" s="31" t="s">
        <v>53</v>
      </c>
      <c r="D7" s="32"/>
      <c r="E7" s="32" t="s">
        <v>54</v>
      </c>
      <c r="F7" s="32"/>
      <c r="G7" s="143"/>
      <c r="H7" s="14"/>
      <c r="I7" s="31" t="s">
        <v>53</v>
      </c>
      <c r="J7" s="32"/>
      <c r="K7" s="32" t="s">
        <v>54</v>
      </c>
      <c r="L7" s="32"/>
      <c r="M7" s="16"/>
      <c r="N7" s="143"/>
      <c r="O7" s="291"/>
      <c r="P7" s="360" t="s">
        <v>55</v>
      </c>
      <c r="Q7" s="361" t="s">
        <v>54</v>
      </c>
      <c r="R7" s="362"/>
      <c r="S7" s="362"/>
      <c r="T7" s="362"/>
      <c r="U7" s="1110"/>
      <c r="W7" s="16"/>
      <c r="X7" s="33"/>
      <c r="Y7" s="16"/>
    </row>
    <row r="8" spans="1:241" ht="15.75" x14ac:dyDescent="0.25">
      <c r="A8" s="34"/>
      <c r="B8" s="12"/>
      <c r="C8" s="282" t="s">
        <v>56</v>
      </c>
      <c r="D8" s="35" t="s">
        <v>57</v>
      </c>
      <c r="E8" s="35" t="s">
        <v>56</v>
      </c>
      <c r="F8" s="35" t="s">
        <v>57</v>
      </c>
      <c r="G8" s="143"/>
      <c r="H8" s="14"/>
      <c r="I8" s="282" t="s">
        <v>58</v>
      </c>
      <c r="J8" s="35" t="s">
        <v>59</v>
      </c>
      <c r="K8" s="35" t="s">
        <v>58</v>
      </c>
      <c r="L8" s="35" t="s">
        <v>59</v>
      </c>
      <c r="M8" s="16"/>
      <c r="N8" s="143"/>
      <c r="O8" s="93"/>
      <c r="P8" s="360" t="s">
        <v>2</v>
      </c>
      <c r="Q8" s="361" t="s">
        <v>2</v>
      </c>
      <c r="R8" s="362"/>
      <c r="S8" s="362"/>
      <c r="T8" s="362"/>
      <c r="U8" s="1111"/>
      <c r="W8" s="16"/>
      <c r="X8" s="29"/>
      <c r="Y8" s="16"/>
    </row>
    <row r="9" spans="1:241" ht="15.75" x14ac:dyDescent="0.25">
      <c r="A9" s="36"/>
      <c r="B9" s="70"/>
      <c r="C9" s="37" t="s">
        <v>60</v>
      </c>
      <c r="D9" s="38" t="s">
        <v>36</v>
      </c>
      <c r="E9" s="38" t="s">
        <v>60</v>
      </c>
      <c r="F9" s="38" t="s">
        <v>36</v>
      </c>
      <c r="G9" s="143"/>
      <c r="H9" s="14"/>
      <c r="I9" s="37" t="s">
        <v>29</v>
      </c>
      <c r="J9" s="38" t="s">
        <v>35</v>
      </c>
      <c r="K9" s="38" t="s">
        <v>29</v>
      </c>
      <c r="L9" s="38" t="s">
        <v>35</v>
      </c>
      <c r="M9" s="16"/>
      <c r="N9" s="143"/>
      <c r="O9" s="292"/>
      <c r="P9" s="363" t="s">
        <v>47</v>
      </c>
      <c r="Q9" s="364" t="s">
        <v>47</v>
      </c>
      <c r="R9" s="365"/>
      <c r="S9" s="365"/>
      <c r="T9" s="365"/>
      <c r="U9" s="366" t="s">
        <v>47</v>
      </c>
      <c r="W9" s="16"/>
      <c r="X9" s="39"/>
      <c r="Y9" s="16"/>
    </row>
    <row r="10" spans="1:241" ht="15.75" x14ac:dyDescent="0.25">
      <c r="A10" s="40" t="s">
        <v>3</v>
      </c>
      <c r="B10" s="59"/>
      <c r="C10" s="190">
        <f>'Netzentgelte (Plan)'!C10</f>
        <v>0</v>
      </c>
      <c r="D10" s="191">
        <f>'Netzentgelte (Plan)'!D10</f>
        <v>0</v>
      </c>
      <c r="E10" s="191">
        <f>'Netzentgelte (Plan)'!E10</f>
        <v>0</v>
      </c>
      <c r="F10" s="191">
        <f>'Netzentgelte (Plan)'!F10</f>
        <v>0</v>
      </c>
      <c r="G10" s="143"/>
      <c r="H10" s="14"/>
      <c r="I10" s="496"/>
      <c r="J10" s="497"/>
      <c r="K10" s="497"/>
      <c r="L10" s="497"/>
      <c r="M10" s="16"/>
      <c r="N10" s="143"/>
      <c r="O10" s="293"/>
      <c r="P10" s="472">
        <f t="shared" ref="P10:P16" si="0">IF(D10="-",0,(C10*I10)+(D10*J10/100))</f>
        <v>0</v>
      </c>
      <c r="Q10" s="473">
        <f t="shared" ref="Q10:Q16" si="1">IF(F10="-",0,(E10*K10)+(F10*L10/100))</f>
        <v>0</v>
      </c>
      <c r="R10" s="359"/>
      <c r="S10" s="359"/>
      <c r="T10" s="359"/>
      <c r="U10" s="471">
        <f>SUM(P10:Q16)</f>
        <v>0</v>
      </c>
      <c r="W10" s="16"/>
      <c r="X10" s="23"/>
      <c r="Y10" s="16"/>
    </row>
    <row r="11" spans="1:241" s="25" customFormat="1" ht="15.75" x14ac:dyDescent="0.25">
      <c r="A11" s="41" t="s">
        <v>61</v>
      </c>
      <c r="B11" s="59"/>
      <c r="C11" s="190">
        <f>'Netzentgelte (Plan)'!C11</f>
        <v>0</v>
      </c>
      <c r="D11" s="191">
        <f>'Netzentgelte (Plan)'!D11</f>
        <v>0</v>
      </c>
      <c r="E11" s="191">
        <f>'Netzentgelte (Plan)'!E11</f>
        <v>0</v>
      </c>
      <c r="F11" s="191">
        <f>'Netzentgelte (Plan)'!F11</f>
        <v>0</v>
      </c>
      <c r="G11" s="144"/>
      <c r="H11" s="14"/>
      <c r="I11" s="496"/>
      <c r="J11" s="497"/>
      <c r="K11" s="497"/>
      <c r="L11" s="497"/>
      <c r="M11" s="16"/>
      <c r="N11" s="144"/>
      <c r="O11" s="293"/>
      <c r="P11" s="472">
        <f t="shared" si="0"/>
        <v>0</v>
      </c>
      <c r="Q11" s="473">
        <f t="shared" si="1"/>
        <v>0</v>
      </c>
      <c r="R11" s="359"/>
      <c r="S11" s="359"/>
      <c r="T11" s="359"/>
      <c r="U11" s="367"/>
      <c r="V11" s="3"/>
      <c r="W11" s="23"/>
      <c r="X11" s="23"/>
      <c r="Y11" s="2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row>
    <row r="12" spans="1:241" s="25" customFormat="1" ht="15.75" x14ac:dyDescent="0.2">
      <c r="A12" s="42" t="s">
        <v>4</v>
      </c>
      <c r="B12" s="59"/>
      <c r="C12" s="190">
        <f>'Netzentgelte (Plan)'!C12</f>
        <v>0</v>
      </c>
      <c r="D12" s="191">
        <f>'Netzentgelte (Plan)'!D12</f>
        <v>0</v>
      </c>
      <c r="E12" s="191">
        <f>'Netzentgelte (Plan)'!E12</f>
        <v>0</v>
      </c>
      <c r="F12" s="191">
        <f>'Netzentgelte (Plan)'!F12</f>
        <v>0</v>
      </c>
      <c r="G12" s="144"/>
      <c r="H12" s="14"/>
      <c r="I12" s="496"/>
      <c r="J12" s="497"/>
      <c r="K12" s="497"/>
      <c r="L12" s="497"/>
      <c r="M12" s="16"/>
      <c r="N12" s="144"/>
      <c r="O12" s="294"/>
      <c r="P12" s="472">
        <f t="shared" si="0"/>
        <v>0</v>
      </c>
      <c r="Q12" s="473">
        <f t="shared" si="1"/>
        <v>0</v>
      </c>
      <c r="R12" s="359"/>
      <c r="S12" s="359"/>
      <c r="T12" s="359"/>
      <c r="U12" s="367"/>
      <c r="V12" s="3"/>
      <c r="W12" s="23"/>
      <c r="X12" s="23"/>
      <c r="Y12" s="2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row>
    <row r="13" spans="1:241" s="25" customFormat="1" ht="15.75" x14ac:dyDescent="0.2">
      <c r="A13" s="42" t="s">
        <v>62</v>
      </c>
      <c r="B13" s="59"/>
      <c r="C13" s="190">
        <f>'Netzentgelte (Plan)'!C13</f>
        <v>0</v>
      </c>
      <c r="D13" s="191">
        <f>'Netzentgelte (Plan)'!D13</f>
        <v>0</v>
      </c>
      <c r="E13" s="191">
        <f>'Netzentgelte (Plan)'!E13</f>
        <v>0</v>
      </c>
      <c r="F13" s="191">
        <f>'Netzentgelte (Plan)'!F13</f>
        <v>0</v>
      </c>
      <c r="G13" s="144"/>
      <c r="H13" s="14"/>
      <c r="I13" s="496"/>
      <c r="J13" s="497"/>
      <c r="K13" s="497"/>
      <c r="L13" s="497"/>
      <c r="M13" s="16"/>
      <c r="N13" s="144"/>
      <c r="O13" s="294"/>
      <c r="P13" s="472">
        <f t="shared" si="0"/>
        <v>0</v>
      </c>
      <c r="Q13" s="473">
        <f t="shared" si="1"/>
        <v>0</v>
      </c>
      <c r="R13" s="359"/>
      <c r="S13" s="359"/>
      <c r="T13" s="359"/>
      <c r="U13" s="367"/>
      <c r="V13" s="3"/>
      <c r="W13" s="23"/>
      <c r="X13" s="23"/>
      <c r="Y13" s="2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row>
    <row r="14" spans="1:241" s="25" customFormat="1" ht="15.75" x14ac:dyDescent="0.2">
      <c r="A14" s="43" t="s">
        <v>5</v>
      </c>
      <c r="B14" s="59"/>
      <c r="C14" s="190">
        <f>'Netzentgelte (Plan)'!C14</f>
        <v>0</v>
      </c>
      <c r="D14" s="191">
        <f>'Netzentgelte (Plan)'!D14</f>
        <v>0</v>
      </c>
      <c r="E14" s="191">
        <f>'Netzentgelte (Plan)'!E14</f>
        <v>0</v>
      </c>
      <c r="F14" s="191">
        <f>'Netzentgelte (Plan)'!F14</f>
        <v>0</v>
      </c>
      <c r="G14" s="144"/>
      <c r="H14" s="14"/>
      <c r="I14" s="496"/>
      <c r="J14" s="497"/>
      <c r="K14" s="497"/>
      <c r="L14" s="497"/>
      <c r="M14" s="16"/>
      <c r="N14" s="144"/>
      <c r="O14" s="295"/>
      <c r="P14" s="472">
        <f t="shared" si="0"/>
        <v>0</v>
      </c>
      <c r="Q14" s="473">
        <f t="shared" si="1"/>
        <v>0</v>
      </c>
      <c r="R14" s="359"/>
      <c r="S14" s="359"/>
      <c r="T14" s="359"/>
      <c r="U14" s="367"/>
      <c r="V14" s="3"/>
      <c r="W14" s="23"/>
      <c r="X14" s="23"/>
      <c r="Y14" s="2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row>
    <row r="15" spans="1:241" s="25" customFormat="1" ht="15.75" x14ac:dyDescent="0.2">
      <c r="A15" s="43" t="s">
        <v>63</v>
      </c>
      <c r="B15" s="59"/>
      <c r="C15" s="190">
        <f>'Netzentgelte (Plan)'!C15</f>
        <v>0</v>
      </c>
      <c r="D15" s="191">
        <f>'Netzentgelte (Plan)'!D15</f>
        <v>0</v>
      </c>
      <c r="E15" s="191">
        <f>'Netzentgelte (Plan)'!E15</f>
        <v>0</v>
      </c>
      <c r="F15" s="191">
        <f>'Netzentgelte (Plan)'!F15</f>
        <v>0</v>
      </c>
      <c r="G15" s="144"/>
      <c r="H15" s="14"/>
      <c r="I15" s="496"/>
      <c r="J15" s="497"/>
      <c r="K15" s="497"/>
      <c r="L15" s="497"/>
      <c r="M15" s="16"/>
      <c r="N15" s="144"/>
      <c r="O15" s="295"/>
      <c r="P15" s="472">
        <f t="shared" si="0"/>
        <v>0</v>
      </c>
      <c r="Q15" s="473">
        <f t="shared" si="1"/>
        <v>0</v>
      </c>
      <c r="R15" s="359"/>
      <c r="S15" s="359"/>
      <c r="T15" s="359"/>
      <c r="U15" s="367"/>
      <c r="V15" s="3"/>
      <c r="W15" s="23"/>
      <c r="X15" s="23"/>
      <c r="Y15" s="2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row>
    <row r="16" spans="1:241" s="25" customFormat="1" ht="15.75" x14ac:dyDescent="0.2">
      <c r="A16" s="43" t="s">
        <v>6</v>
      </c>
      <c r="B16" s="59"/>
      <c r="C16" s="190">
        <f>'Netzentgelte (Plan)'!C16</f>
        <v>0</v>
      </c>
      <c r="D16" s="191">
        <f>'Netzentgelte (Plan)'!D16</f>
        <v>0</v>
      </c>
      <c r="E16" s="191">
        <f>'Netzentgelte (Plan)'!E16</f>
        <v>0</v>
      </c>
      <c r="F16" s="191">
        <f>'Netzentgelte (Plan)'!F16</f>
        <v>0</v>
      </c>
      <c r="G16" s="144"/>
      <c r="H16" s="14"/>
      <c r="I16" s="496"/>
      <c r="J16" s="497"/>
      <c r="K16" s="497"/>
      <c r="L16" s="497"/>
      <c r="M16" s="16"/>
      <c r="N16" s="144"/>
      <c r="O16" s="295"/>
      <c r="P16" s="472">
        <f t="shared" si="0"/>
        <v>0</v>
      </c>
      <c r="Q16" s="473">
        <f t="shared" si="1"/>
        <v>0</v>
      </c>
      <c r="R16" s="359"/>
      <c r="S16" s="359"/>
      <c r="T16" s="359"/>
      <c r="U16" s="367"/>
      <c r="V16" s="3"/>
      <c r="W16" s="23"/>
      <c r="X16" s="23"/>
      <c r="Y16" s="2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row>
    <row r="17" spans="1:241" s="25" customFormat="1" ht="15.75" x14ac:dyDescent="0.2">
      <c r="A17" s="45"/>
      <c r="B17" s="59"/>
      <c r="C17" s="46"/>
      <c r="D17" s="44"/>
      <c r="E17" s="29"/>
      <c r="F17" s="47"/>
      <c r="G17" s="144"/>
      <c r="H17" s="14"/>
      <c r="I17" s="13"/>
      <c r="J17" s="4"/>
      <c r="K17" s="4"/>
      <c r="L17" s="4"/>
      <c r="M17" s="16"/>
      <c r="N17" s="144"/>
      <c r="O17" s="89"/>
      <c r="P17" s="368"/>
      <c r="Q17" s="369"/>
      <c r="R17" s="359"/>
      <c r="S17" s="359"/>
      <c r="T17" s="359"/>
      <c r="U17" s="367"/>
      <c r="V17" s="3"/>
      <c r="W17" s="16"/>
      <c r="X17" s="16"/>
      <c r="Y17" s="16"/>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row>
    <row r="18" spans="1:241" s="25" customFormat="1" ht="15.75" x14ac:dyDescent="0.2">
      <c r="A18" s="45"/>
      <c r="B18" s="59"/>
      <c r="C18" s="46"/>
      <c r="D18" s="44"/>
      <c r="E18" s="29"/>
      <c r="F18" s="47"/>
      <c r="G18" s="144"/>
      <c r="H18" s="14"/>
      <c r="I18" s="13"/>
      <c r="J18" s="4"/>
      <c r="K18" s="4"/>
      <c r="L18" s="4"/>
      <c r="M18" s="16"/>
      <c r="N18" s="144"/>
      <c r="O18" s="89"/>
      <c r="P18" s="368"/>
      <c r="Q18" s="369"/>
      <c r="R18" s="369"/>
      <c r="S18" s="369"/>
      <c r="T18" s="369"/>
      <c r="U18" s="370"/>
      <c r="V18" s="4"/>
      <c r="W18" s="16"/>
      <c r="X18" s="16"/>
      <c r="Y18" s="16"/>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row>
    <row r="19" spans="1:241" s="25" customFormat="1" ht="15.75" x14ac:dyDescent="0.2">
      <c r="A19" s="279"/>
      <c r="B19" s="286"/>
      <c r="C19" s="19" t="s">
        <v>64</v>
      </c>
      <c r="D19" s="21"/>
      <c r="E19" s="29"/>
      <c r="F19" s="47"/>
      <c r="G19" s="144"/>
      <c r="H19" s="14"/>
      <c r="I19" s="19" t="s">
        <v>64</v>
      </c>
      <c r="J19" s="21"/>
      <c r="K19" s="16"/>
      <c r="L19" s="16"/>
      <c r="M19" s="16"/>
      <c r="N19" s="144"/>
      <c r="O19" s="89"/>
      <c r="P19" s="371" t="s">
        <v>2</v>
      </c>
      <c r="Q19" s="369"/>
      <c r="R19" s="369"/>
      <c r="S19" s="369"/>
      <c r="T19" s="369"/>
      <c r="U19" s="1109" t="s">
        <v>65</v>
      </c>
      <c r="V19" s="4"/>
      <c r="W19" s="16"/>
      <c r="X19" s="16"/>
      <c r="Y19" s="16"/>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row>
    <row r="20" spans="1:241" s="25" customFormat="1" ht="15.75" x14ac:dyDescent="0.2">
      <c r="A20" s="48" t="s">
        <v>198</v>
      </c>
      <c r="B20" s="286"/>
      <c r="C20" s="49" t="s">
        <v>66</v>
      </c>
      <c r="D20" s="50" t="s">
        <v>57</v>
      </c>
      <c r="E20" s="29"/>
      <c r="F20" s="47"/>
      <c r="G20" s="144"/>
      <c r="H20" s="14"/>
      <c r="I20" s="49" t="s">
        <v>7</v>
      </c>
      <c r="J20" s="35" t="s">
        <v>59</v>
      </c>
      <c r="K20" s="16"/>
      <c r="L20" s="16"/>
      <c r="M20" s="16"/>
      <c r="N20" s="144"/>
      <c r="O20" s="89"/>
      <c r="P20" s="372" t="s">
        <v>67</v>
      </c>
      <c r="Q20" s="369"/>
      <c r="R20" s="369"/>
      <c r="S20" s="369"/>
      <c r="T20" s="369"/>
      <c r="U20" s="1111"/>
      <c r="V20" s="4"/>
      <c r="W20" s="51"/>
      <c r="X20" s="4"/>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row>
    <row r="21" spans="1:241" s="25" customFormat="1" ht="15.75" x14ac:dyDescent="0.25">
      <c r="A21" s="280"/>
      <c r="B21" s="286"/>
      <c r="C21" s="37" t="s">
        <v>68</v>
      </c>
      <c r="D21" s="38" t="s">
        <v>36</v>
      </c>
      <c r="E21" s="29"/>
      <c r="F21" s="47"/>
      <c r="G21" s="144"/>
      <c r="H21" s="14"/>
      <c r="I21" s="37" t="s">
        <v>8</v>
      </c>
      <c r="J21" s="38" t="s">
        <v>35</v>
      </c>
      <c r="K21" s="16"/>
      <c r="L21" s="16"/>
      <c r="M21" s="16"/>
      <c r="N21" s="144"/>
      <c r="O21" s="89"/>
      <c r="P21" s="363" t="s">
        <v>47</v>
      </c>
      <c r="Q21" s="369"/>
      <c r="R21" s="369"/>
      <c r="S21" s="369"/>
      <c r="T21" s="369"/>
      <c r="U21" s="373" t="s">
        <v>47</v>
      </c>
      <c r="V21" s="4"/>
      <c r="W21" s="17"/>
      <c r="X21" s="4"/>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row>
    <row r="22" spans="1:241" s="25" customFormat="1" ht="15.75" x14ac:dyDescent="0.2">
      <c r="A22" s="52" t="s">
        <v>6</v>
      </c>
      <c r="B22" s="286"/>
      <c r="C22" s="190">
        <f>'Netzentgelte (Plan)'!C22</f>
        <v>0</v>
      </c>
      <c r="D22" s="191">
        <f>'Netzentgelte (Plan)'!D22</f>
        <v>0</v>
      </c>
      <c r="E22" s="53"/>
      <c r="F22" s="47"/>
      <c r="G22" s="144"/>
      <c r="H22" s="14"/>
      <c r="I22" s="496"/>
      <c r="J22" s="497"/>
      <c r="K22" s="16"/>
      <c r="L22" s="16"/>
      <c r="M22" s="16"/>
      <c r="N22" s="144"/>
      <c r="O22" s="89"/>
      <c r="P22" s="472">
        <f>IF(D22="-",0,(C22*I22)+(D22*J22/100))</f>
        <v>0</v>
      </c>
      <c r="Q22" s="369"/>
      <c r="R22" s="369"/>
      <c r="S22" s="369"/>
      <c r="T22" s="369"/>
      <c r="U22" s="471">
        <f>P22</f>
        <v>0</v>
      </c>
      <c r="V22" s="4"/>
      <c r="W22" s="54"/>
      <c r="X22" s="4"/>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row>
    <row r="23" spans="1:241" s="25" customFormat="1" ht="15.75" x14ac:dyDescent="0.2">
      <c r="A23" s="45"/>
      <c r="B23" s="286"/>
      <c r="C23" s="46"/>
      <c r="D23" s="44"/>
      <c r="E23" s="29"/>
      <c r="F23" s="47"/>
      <c r="G23" s="144"/>
      <c r="H23" s="14"/>
      <c r="I23" s="55"/>
      <c r="J23" s="16"/>
      <c r="K23" s="16"/>
      <c r="L23" s="16"/>
      <c r="M23" s="16"/>
      <c r="N23" s="144"/>
      <c r="O23" s="89"/>
      <c r="P23" s="374"/>
      <c r="Q23" s="369"/>
      <c r="R23" s="369"/>
      <c r="S23" s="369"/>
      <c r="T23" s="369"/>
      <c r="U23" s="370"/>
      <c r="V23" s="4"/>
      <c r="W23" s="16"/>
      <c r="X23" s="4"/>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row>
    <row r="24" spans="1:241" s="25" customFormat="1" ht="15.75" x14ac:dyDescent="0.2">
      <c r="A24" s="45"/>
      <c r="B24" s="286"/>
      <c r="C24" s="46"/>
      <c r="D24" s="44"/>
      <c r="E24" s="29"/>
      <c r="F24" s="47"/>
      <c r="G24" s="144"/>
      <c r="H24" s="14"/>
      <c r="I24" s="55"/>
      <c r="J24" s="16"/>
      <c r="K24" s="16"/>
      <c r="L24" s="16"/>
      <c r="M24" s="16"/>
      <c r="N24" s="144"/>
      <c r="O24" s="89"/>
      <c r="P24" s="374"/>
      <c r="Q24" s="369"/>
      <c r="R24" s="369"/>
      <c r="S24" s="369"/>
      <c r="T24" s="369"/>
      <c r="U24" s="370"/>
      <c r="V24" s="4"/>
      <c r="W24" s="16"/>
      <c r="X24" s="4"/>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row>
    <row r="25" spans="1:241" ht="34.5" customHeight="1" x14ac:dyDescent="0.2">
      <c r="A25" s="1123" t="s">
        <v>199</v>
      </c>
      <c r="B25" s="286"/>
      <c r="C25" s="49" t="s">
        <v>66</v>
      </c>
      <c r="D25" s="50" t="s">
        <v>57</v>
      </c>
      <c r="E25" s="4"/>
      <c r="F25" s="4"/>
      <c r="G25" s="143"/>
      <c r="H25" s="14"/>
      <c r="I25" s="49" t="s">
        <v>7</v>
      </c>
      <c r="J25" s="35" t="s">
        <v>59</v>
      </c>
      <c r="K25" s="16"/>
      <c r="L25" s="16"/>
      <c r="M25" s="16"/>
      <c r="N25" s="143"/>
      <c r="O25" s="89"/>
      <c r="P25" s="375" t="s">
        <v>69</v>
      </c>
      <c r="Q25" s="369"/>
      <c r="R25" s="369"/>
      <c r="S25" s="369"/>
      <c r="T25" s="369"/>
      <c r="U25" s="376" t="s">
        <v>69</v>
      </c>
      <c r="V25" s="4"/>
      <c r="W25" s="51"/>
      <c r="X25" s="4"/>
    </row>
    <row r="26" spans="1:241" ht="15.75" x14ac:dyDescent="0.25">
      <c r="A26" s="1124"/>
      <c r="B26" s="286"/>
      <c r="C26" s="37" t="s">
        <v>68</v>
      </c>
      <c r="D26" s="38" t="s">
        <v>36</v>
      </c>
      <c r="E26" s="4"/>
      <c r="F26" s="4"/>
      <c r="G26" s="143"/>
      <c r="H26" s="14"/>
      <c r="I26" s="37" t="s">
        <v>8</v>
      </c>
      <c r="J26" s="38" t="s">
        <v>35</v>
      </c>
      <c r="K26" s="16"/>
      <c r="L26" s="16"/>
      <c r="M26" s="16"/>
      <c r="N26" s="143"/>
      <c r="O26" s="89"/>
      <c r="P26" s="363" t="s">
        <v>47</v>
      </c>
      <c r="Q26" s="369"/>
      <c r="R26" s="369"/>
      <c r="S26" s="369"/>
      <c r="T26" s="369"/>
      <c r="U26" s="366" t="s">
        <v>47</v>
      </c>
      <c r="V26" s="4"/>
      <c r="W26" s="17"/>
      <c r="X26" s="4"/>
    </row>
    <row r="27" spans="1:241" s="25" customFormat="1" ht="15.75" x14ac:dyDescent="0.25">
      <c r="A27" s="43" t="s">
        <v>5</v>
      </c>
      <c r="B27" s="286"/>
      <c r="C27" s="190">
        <f>'Netzentgelte (Plan)'!C27</f>
        <v>0</v>
      </c>
      <c r="D27" s="191">
        <f>'Netzentgelte (Plan)'!D27</f>
        <v>0</v>
      </c>
      <c r="E27" s="29"/>
      <c r="F27" s="47"/>
      <c r="G27" s="144"/>
      <c r="H27" s="14"/>
      <c r="I27" s="496"/>
      <c r="J27" s="497"/>
      <c r="K27" s="16"/>
      <c r="L27" s="16"/>
      <c r="M27" s="16"/>
      <c r="N27" s="144"/>
      <c r="O27" s="89"/>
      <c r="P27" s="472">
        <f>IF(D27="-",0,(D27*J27/100)+C27*I27)</f>
        <v>0</v>
      </c>
      <c r="Q27" s="369"/>
      <c r="R27" s="369"/>
      <c r="S27" s="369"/>
      <c r="T27" s="369"/>
      <c r="U27" s="471">
        <f>SUM(P27:P29)</f>
        <v>0</v>
      </c>
      <c r="V27" s="4"/>
      <c r="W27" s="39"/>
      <c r="X27" s="4"/>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row>
    <row r="28" spans="1:241" s="25" customFormat="1" ht="15.75" x14ac:dyDescent="0.25">
      <c r="A28" s="43" t="s">
        <v>63</v>
      </c>
      <c r="B28" s="286"/>
      <c r="C28" s="190">
        <f>'Netzentgelte (Plan)'!C28</f>
        <v>0</v>
      </c>
      <c r="D28" s="191">
        <f>'Netzentgelte (Plan)'!D28</f>
        <v>0</v>
      </c>
      <c r="E28" s="29"/>
      <c r="F28" s="47"/>
      <c r="G28" s="144"/>
      <c r="H28" s="14"/>
      <c r="I28" s="496"/>
      <c r="J28" s="497"/>
      <c r="K28" s="16"/>
      <c r="L28" s="16"/>
      <c r="M28" s="16"/>
      <c r="N28" s="144"/>
      <c r="O28" s="89"/>
      <c r="P28" s="472">
        <f>IF(D28="-",0,(D28*J28/100)+C28*I28)</f>
        <v>0</v>
      </c>
      <c r="Q28" s="369"/>
      <c r="R28" s="369"/>
      <c r="S28" s="369"/>
      <c r="T28" s="369"/>
      <c r="U28" s="370"/>
      <c r="V28" s="4"/>
      <c r="W28" s="39"/>
      <c r="X28" s="4"/>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row>
    <row r="29" spans="1:241" x14ac:dyDescent="0.2">
      <c r="A29" s="56" t="s">
        <v>6</v>
      </c>
      <c r="B29" s="286"/>
      <c r="C29" s="190">
        <f>'Netzentgelte (Plan)'!C29</f>
        <v>0</v>
      </c>
      <c r="D29" s="191">
        <f>'Netzentgelte (Plan)'!D29</f>
        <v>0</v>
      </c>
      <c r="E29" s="4"/>
      <c r="F29" s="4"/>
      <c r="G29" s="143"/>
      <c r="H29" s="14"/>
      <c r="I29" s="496"/>
      <c r="J29" s="497"/>
      <c r="K29" s="16"/>
      <c r="L29" s="16"/>
      <c r="M29" s="16"/>
      <c r="N29" s="143"/>
      <c r="O29" s="89"/>
      <c r="P29" s="472">
        <f>IF(D29="-",0,(D29*J29/100)+C29*I29)</f>
        <v>0</v>
      </c>
      <c r="Q29" s="369"/>
      <c r="R29" s="369"/>
      <c r="S29" s="369"/>
      <c r="T29" s="369"/>
      <c r="U29" s="370"/>
      <c r="V29" s="4"/>
      <c r="W29" s="54"/>
      <c r="X29" s="4"/>
    </row>
    <row r="30" spans="1:241" s="25" customFormat="1" ht="15.75" x14ac:dyDescent="0.2">
      <c r="A30" s="45"/>
      <c r="B30" s="286"/>
      <c r="C30" s="57"/>
      <c r="D30" s="22"/>
      <c r="E30" s="22"/>
      <c r="F30" s="22"/>
      <c r="G30" s="144"/>
      <c r="H30" s="14"/>
      <c r="I30" s="58"/>
      <c r="J30" s="23"/>
      <c r="K30" s="16"/>
      <c r="L30" s="16"/>
      <c r="M30" s="16"/>
      <c r="N30" s="144"/>
      <c r="O30" s="89"/>
      <c r="P30" s="374"/>
      <c r="Q30" s="369"/>
      <c r="R30" s="369"/>
      <c r="S30" s="369"/>
      <c r="T30" s="369"/>
      <c r="U30" s="370"/>
      <c r="V30" s="4"/>
      <c r="W30" s="16"/>
      <c r="X30" s="4"/>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row>
    <row r="31" spans="1:241" x14ac:dyDescent="0.2">
      <c r="A31" s="59"/>
      <c r="B31" s="286"/>
      <c r="C31" s="60"/>
      <c r="D31" s="61"/>
      <c r="E31" s="61"/>
      <c r="F31" s="4"/>
      <c r="G31" s="143"/>
      <c r="H31" s="14"/>
      <c r="I31" s="55"/>
      <c r="J31" s="16"/>
      <c r="K31" s="16"/>
      <c r="L31" s="16"/>
      <c r="M31" s="16"/>
      <c r="N31" s="143"/>
      <c r="O31" s="89"/>
      <c r="P31" s="374"/>
      <c r="Q31" s="369"/>
      <c r="R31" s="369"/>
      <c r="S31" s="369"/>
      <c r="T31" s="369"/>
      <c r="U31" s="370"/>
      <c r="V31" s="4"/>
      <c r="W31" s="16"/>
      <c r="X31" s="4"/>
    </row>
    <row r="32" spans="1:241" ht="34.5" customHeight="1" x14ac:dyDescent="0.2">
      <c r="A32" s="1123" t="s">
        <v>200</v>
      </c>
      <c r="B32" s="286"/>
      <c r="C32" s="49" t="s">
        <v>66</v>
      </c>
      <c r="D32" s="50" t="s">
        <v>57</v>
      </c>
      <c r="E32" s="4"/>
      <c r="F32" s="4"/>
      <c r="G32" s="143"/>
      <c r="H32" s="14"/>
      <c r="I32" s="49" t="s">
        <v>7</v>
      </c>
      <c r="J32" s="35" t="s">
        <v>59</v>
      </c>
      <c r="K32" s="16"/>
      <c r="L32" s="16"/>
      <c r="M32" s="16"/>
      <c r="N32" s="143"/>
      <c r="O32" s="89"/>
      <c r="P32" s="375" t="s">
        <v>71</v>
      </c>
      <c r="Q32" s="369"/>
      <c r="R32" s="369"/>
      <c r="S32" s="369"/>
      <c r="T32" s="369"/>
      <c r="U32" s="376" t="s">
        <v>71</v>
      </c>
      <c r="V32" s="4"/>
      <c r="W32" s="51"/>
      <c r="X32" s="4"/>
    </row>
    <row r="33" spans="1:241" ht="15.75" x14ac:dyDescent="0.25">
      <c r="A33" s="1124"/>
      <c r="B33" s="286"/>
      <c r="C33" s="37" t="s">
        <v>68</v>
      </c>
      <c r="D33" s="38" t="s">
        <v>36</v>
      </c>
      <c r="E33" s="4"/>
      <c r="F33" s="4"/>
      <c r="G33" s="143"/>
      <c r="H33" s="14"/>
      <c r="I33" s="37" t="s">
        <v>8</v>
      </c>
      <c r="J33" s="38" t="s">
        <v>35</v>
      </c>
      <c r="K33" s="16"/>
      <c r="L33" s="16"/>
      <c r="M33" s="16"/>
      <c r="N33" s="143"/>
      <c r="O33" s="89"/>
      <c r="P33" s="363" t="s">
        <v>47</v>
      </c>
      <c r="Q33" s="369"/>
      <c r="R33" s="369"/>
      <c r="S33" s="369"/>
      <c r="T33" s="369"/>
      <c r="U33" s="373" t="s">
        <v>47</v>
      </c>
      <c r="V33" s="4"/>
      <c r="W33" s="17"/>
      <c r="X33" s="4"/>
    </row>
    <row r="34" spans="1:241" s="25" customFormat="1" ht="15.75" x14ac:dyDescent="0.25">
      <c r="A34" s="43" t="s">
        <v>5</v>
      </c>
      <c r="B34" s="286"/>
      <c r="C34" s="190" t="e">
        <f>'Netzentgelte (Plan)'!#REF!</f>
        <v>#REF!</v>
      </c>
      <c r="D34" s="191" t="e">
        <f>'Netzentgelte (Plan)'!#REF!</f>
        <v>#REF!</v>
      </c>
      <c r="E34" s="29"/>
      <c r="F34" s="47"/>
      <c r="G34" s="144"/>
      <c r="H34" s="14"/>
      <c r="I34" s="496"/>
      <c r="J34" s="497"/>
      <c r="K34" s="16"/>
      <c r="L34" s="16"/>
      <c r="M34" s="16"/>
      <c r="N34" s="144"/>
      <c r="O34" s="89"/>
      <c r="P34" s="472" t="e">
        <f>IF(D34="-",0,(D34*J34/100)+C34*I34)</f>
        <v>#REF!</v>
      </c>
      <c r="Q34" s="369"/>
      <c r="R34" s="369"/>
      <c r="S34" s="369"/>
      <c r="T34" s="369"/>
      <c r="U34" s="471" t="e">
        <f>SUM(P34:P36)</f>
        <v>#REF!</v>
      </c>
      <c r="V34" s="4"/>
      <c r="W34" s="39"/>
      <c r="X34" s="4"/>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row>
    <row r="35" spans="1:241" s="25" customFormat="1" ht="15.75" x14ac:dyDescent="0.25">
      <c r="A35" s="43" t="s">
        <v>63</v>
      </c>
      <c r="B35" s="286"/>
      <c r="C35" s="190">
        <f>'Netzentgelte (Plan)'!C41</f>
        <v>0</v>
      </c>
      <c r="D35" s="191">
        <f>'Netzentgelte (Plan)'!D41</f>
        <v>0</v>
      </c>
      <c r="E35" s="29"/>
      <c r="F35" s="47"/>
      <c r="G35" s="144"/>
      <c r="H35" s="14"/>
      <c r="I35" s="496"/>
      <c r="J35" s="497"/>
      <c r="K35" s="16"/>
      <c r="L35" s="16"/>
      <c r="M35" s="16"/>
      <c r="N35" s="144"/>
      <c r="O35" s="89"/>
      <c r="P35" s="472">
        <f>IF(D35="-",0,(D35*J35/100)+C35*I35)</f>
        <v>0</v>
      </c>
      <c r="Q35" s="369"/>
      <c r="R35" s="369"/>
      <c r="S35" s="369"/>
      <c r="T35" s="369"/>
      <c r="U35" s="370"/>
      <c r="V35" s="4"/>
      <c r="W35" s="39"/>
      <c r="X35" s="4"/>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row>
    <row r="36" spans="1:241" x14ac:dyDescent="0.2">
      <c r="A36" s="56" t="s">
        <v>6</v>
      </c>
      <c r="B36" s="286"/>
      <c r="C36" s="190">
        <f>'Netzentgelte (Plan)'!C42</f>
        <v>0</v>
      </c>
      <c r="D36" s="191">
        <f>'Netzentgelte (Plan)'!D42</f>
        <v>0</v>
      </c>
      <c r="E36" s="4"/>
      <c r="F36" s="4"/>
      <c r="G36" s="143"/>
      <c r="H36" s="14"/>
      <c r="I36" s="496"/>
      <c r="J36" s="497"/>
      <c r="K36" s="16"/>
      <c r="L36" s="16"/>
      <c r="M36" s="16"/>
      <c r="N36" s="143"/>
      <c r="O36" s="89"/>
      <c r="P36" s="472">
        <f>IF(D36="-",0,(D36*J36/100)+C36*I36)</f>
        <v>0</v>
      </c>
      <c r="Q36" s="369"/>
      <c r="R36" s="369"/>
      <c r="S36" s="369"/>
      <c r="T36" s="369"/>
      <c r="U36" s="370"/>
      <c r="V36" s="4"/>
      <c r="W36" s="54"/>
      <c r="X36" s="4"/>
    </row>
    <row r="37" spans="1:241" s="25" customFormat="1" ht="15.75" x14ac:dyDescent="0.2">
      <c r="A37" s="45"/>
      <c r="B37" s="286"/>
      <c r="C37" s="57"/>
      <c r="D37" s="22"/>
      <c r="E37" s="22"/>
      <c r="F37" s="22"/>
      <c r="G37" s="144"/>
      <c r="H37" s="14"/>
      <c r="I37" s="58"/>
      <c r="J37" s="23"/>
      <c r="K37" s="16"/>
      <c r="L37" s="16"/>
      <c r="M37" s="16"/>
      <c r="N37" s="144"/>
      <c r="O37" s="89"/>
      <c r="P37" s="374"/>
      <c r="Q37" s="369"/>
      <c r="R37" s="369"/>
      <c r="S37" s="369"/>
      <c r="T37" s="369"/>
      <c r="U37" s="370"/>
      <c r="V37" s="4"/>
      <c r="W37" s="16"/>
      <c r="X37" s="4"/>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row>
    <row r="38" spans="1:241" s="25" customFormat="1" ht="15.75" x14ac:dyDescent="0.2">
      <c r="A38" s="45"/>
      <c r="B38" s="286"/>
      <c r="C38" s="46"/>
      <c r="D38" s="44"/>
      <c r="E38" s="29"/>
      <c r="F38" s="47"/>
      <c r="G38" s="144"/>
      <c r="H38" s="14"/>
      <c r="I38" s="55"/>
      <c r="J38" s="16"/>
      <c r="K38" s="16"/>
      <c r="L38" s="16"/>
      <c r="M38" s="16"/>
      <c r="N38" s="144"/>
      <c r="O38" s="89"/>
      <c r="P38" s="374"/>
      <c r="Q38" s="369"/>
      <c r="R38" s="369"/>
      <c r="S38" s="369"/>
      <c r="T38" s="369"/>
      <c r="U38" s="370"/>
      <c r="V38" s="4"/>
      <c r="W38" s="16"/>
      <c r="X38" s="4"/>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row>
    <row r="39" spans="1:241" s="62" customFormat="1" ht="15.75" outlineLevel="1" x14ac:dyDescent="0.2">
      <c r="A39" s="34"/>
      <c r="B39" s="286"/>
      <c r="C39" s="19" t="s">
        <v>9</v>
      </c>
      <c r="D39" s="21"/>
      <c r="E39" s="16"/>
      <c r="F39" s="16"/>
      <c r="G39" s="144"/>
      <c r="H39" s="14"/>
      <c r="I39" s="19" t="s">
        <v>9</v>
      </c>
      <c r="J39" s="21"/>
      <c r="K39" s="16"/>
      <c r="L39" s="16"/>
      <c r="M39" s="16"/>
      <c r="N39" s="144"/>
      <c r="O39" s="89"/>
      <c r="P39" s="377" t="s">
        <v>2</v>
      </c>
      <c r="Q39" s="359"/>
      <c r="R39" s="359"/>
      <c r="S39" s="359"/>
      <c r="T39" s="359"/>
      <c r="U39" s="1112" t="s">
        <v>72</v>
      </c>
      <c r="V39" s="16"/>
      <c r="W39" s="16"/>
      <c r="X39" s="16"/>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row>
    <row r="40" spans="1:241" s="62" customFormat="1" ht="15.75" outlineLevel="1" x14ac:dyDescent="0.2">
      <c r="A40" s="26" t="s">
        <v>201</v>
      </c>
      <c r="B40" s="286"/>
      <c r="C40" s="63" t="s">
        <v>56</v>
      </c>
      <c r="D40" s="64" t="s">
        <v>57</v>
      </c>
      <c r="E40" s="16"/>
      <c r="F40" s="16"/>
      <c r="G40" s="144"/>
      <c r="H40" s="14"/>
      <c r="I40" s="63" t="s">
        <v>73</v>
      </c>
      <c r="J40" s="64" t="s">
        <v>59</v>
      </c>
      <c r="K40" s="16"/>
      <c r="L40" s="16"/>
      <c r="M40" s="16"/>
      <c r="N40" s="144"/>
      <c r="O40" s="89"/>
      <c r="P40" s="378" t="s">
        <v>74</v>
      </c>
      <c r="Q40" s="359"/>
      <c r="R40" s="359"/>
      <c r="S40" s="359"/>
      <c r="T40" s="359"/>
      <c r="U40" s="1113"/>
      <c r="V40" s="16"/>
      <c r="W40" s="29"/>
      <c r="X40" s="16"/>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row>
    <row r="41" spans="1:241" s="62" customFormat="1" ht="15.75" outlineLevel="1" x14ac:dyDescent="0.25">
      <c r="A41" s="65"/>
      <c r="B41" s="286"/>
      <c r="C41" s="63" t="s">
        <v>75</v>
      </c>
      <c r="D41" s="64" t="s">
        <v>76</v>
      </c>
      <c r="E41" s="16"/>
      <c r="F41" s="16"/>
      <c r="G41" s="144"/>
      <c r="H41" s="14"/>
      <c r="I41" s="66" t="s">
        <v>29</v>
      </c>
      <c r="J41" s="67" t="s">
        <v>35</v>
      </c>
      <c r="K41" s="16"/>
      <c r="L41" s="16"/>
      <c r="M41" s="16"/>
      <c r="N41" s="144"/>
      <c r="O41" s="89"/>
      <c r="P41" s="379" t="s">
        <v>47</v>
      </c>
      <c r="Q41" s="359"/>
      <c r="R41" s="359"/>
      <c r="S41" s="359"/>
      <c r="T41" s="359"/>
      <c r="U41" s="366" t="s">
        <v>47</v>
      </c>
      <c r="V41" s="16"/>
      <c r="W41" s="39"/>
      <c r="X41" s="16"/>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row>
    <row r="42" spans="1:241" s="62" customFormat="1" ht="15.75" outlineLevel="1" x14ac:dyDescent="0.2">
      <c r="A42" s="68" t="s">
        <v>3</v>
      </c>
      <c r="B42" s="286"/>
      <c r="C42" s="190">
        <f>'Netzentgelte (Plan)'!C53</f>
        <v>0</v>
      </c>
      <c r="D42" s="191">
        <f>'Netzentgelte (Plan)'!D53</f>
        <v>0</v>
      </c>
      <c r="E42" s="16"/>
      <c r="F42" s="16"/>
      <c r="G42" s="144"/>
      <c r="H42" s="14"/>
      <c r="I42" s="485"/>
      <c r="J42" s="497"/>
      <c r="K42" s="16"/>
      <c r="L42" s="16"/>
      <c r="M42" s="16"/>
      <c r="N42" s="144"/>
      <c r="O42" s="89"/>
      <c r="P42" s="472">
        <f t="shared" ref="P42:P48" si="2">IF(D42="-",0,(C42*I42*12)+(D42*J42/100))</f>
        <v>0</v>
      </c>
      <c r="Q42" s="359"/>
      <c r="R42" s="359"/>
      <c r="S42" s="359"/>
      <c r="T42" s="359"/>
      <c r="U42" s="471">
        <f>SUM(P42:P48)</f>
        <v>0</v>
      </c>
      <c r="V42" s="16"/>
      <c r="W42" s="54"/>
      <c r="X42" s="16"/>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row>
    <row r="43" spans="1:241" s="62" customFormat="1" outlineLevel="1" x14ac:dyDescent="0.2">
      <c r="A43" s="69" t="s">
        <v>61</v>
      </c>
      <c r="B43" s="286"/>
      <c r="C43" s="190">
        <f>'Netzentgelte (Plan)'!C54</f>
        <v>0</v>
      </c>
      <c r="D43" s="191">
        <f>'Netzentgelte (Plan)'!D54</f>
        <v>0</v>
      </c>
      <c r="E43" s="16"/>
      <c r="F43" s="16"/>
      <c r="G43" s="144"/>
      <c r="H43" s="14"/>
      <c r="I43" s="485"/>
      <c r="J43" s="497"/>
      <c r="K43" s="16"/>
      <c r="L43" s="16"/>
      <c r="M43" s="16"/>
      <c r="N43" s="144"/>
      <c r="O43" s="89"/>
      <c r="P43" s="472">
        <f t="shared" si="2"/>
        <v>0</v>
      </c>
      <c r="Q43" s="359"/>
      <c r="R43" s="359"/>
      <c r="S43" s="359"/>
      <c r="T43" s="359"/>
      <c r="U43" s="367"/>
      <c r="V43" s="16"/>
      <c r="W43" s="54"/>
      <c r="X43" s="16"/>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row>
    <row r="44" spans="1:241" s="62" customFormat="1" outlineLevel="1" x14ac:dyDescent="0.2">
      <c r="A44" s="43" t="s">
        <v>4</v>
      </c>
      <c r="B44" s="286"/>
      <c r="C44" s="190">
        <f>'Netzentgelte (Plan)'!C55</f>
        <v>0</v>
      </c>
      <c r="D44" s="191">
        <f>'Netzentgelte (Plan)'!D55</f>
        <v>0</v>
      </c>
      <c r="E44" s="16"/>
      <c r="F44" s="16"/>
      <c r="G44" s="144"/>
      <c r="H44" s="14"/>
      <c r="I44" s="485"/>
      <c r="J44" s="497"/>
      <c r="K44" s="16"/>
      <c r="L44" s="16"/>
      <c r="M44" s="16"/>
      <c r="N44" s="144"/>
      <c r="O44" s="89"/>
      <c r="P44" s="472">
        <f t="shared" si="2"/>
        <v>0</v>
      </c>
      <c r="Q44" s="359"/>
      <c r="R44" s="359"/>
      <c r="S44" s="359"/>
      <c r="T44" s="359"/>
      <c r="U44" s="367"/>
      <c r="V44" s="16"/>
      <c r="W44" s="54"/>
      <c r="X44" s="16"/>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row>
    <row r="45" spans="1:241" s="62" customFormat="1" outlineLevel="1" x14ac:dyDescent="0.2">
      <c r="A45" s="43" t="s">
        <v>62</v>
      </c>
      <c r="B45" s="286"/>
      <c r="C45" s="190">
        <f>'Netzentgelte (Plan)'!C56</f>
        <v>0</v>
      </c>
      <c r="D45" s="191">
        <f>'Netzentgelte (Plan)'!D56</f>
        <v>0</v>
      </c>
      <c r="E45" s="16"/>
      <c r="F45" s="16"/>
      <c r="G45" s="144"/>
      <c r="H45" s="14"/>
      <c r="I45" s="485"/>
      <c r="J45" s="497"/>
      <c r="K45" s="16"/>
      <c r="L45" s="16"/>
      <c r="M45" s="16"/>
      <c r="N45" s="144"/>
      <c r="O45" s="89"/>
      <c r="P45" s="472">
        <f t="shared" si="2"/>
        <v>0</v>
      </c>
      <c r="Q45" s="359"/>
      <c r="R45" s="359"/>
      <c r="S45" s="359"/>
      <c r="T45" s="359"/>
      <c r="U45" s="367"/>
      <c r="V45" s="16"/>
      <c r="W45" s="54"/>
      <c r="X45" s="16"/>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row>
    <row r="46" spans="1:241" s="62" customFormat="1" outlineLevel="1" x14ac:dyDescent="0.2">
      <c r="A46" s="43" t="s">
        <v>5</v>
      </c>
      <c r="B46" s="286"/>
      <c r="C46" s="190">
        <f>'Netzentgelte (Plan)'!C57</f>
        <v>0</v>
      </c>
      <c r="D46" s="191">
        <f>'Netzentgelte (Plan)'!D57</f>
        <v>0</v>
      </c>
      <c r="E46" s="16"/>
      <c r="F46" s="16"/>
      <c r="G46" s="144"/>
      <c r="H46" s="14"/>
      <c r="I46" s="485"/>
      <c r="J46" s="497"/>
      <c r="K46" s="16"/>
      <c r="L46" s="16"/>
      <c r="M46" s="16"/>
      <c r="N46" s="144"/>
      <c r="O46" s="89"/>
      <c r="P46" s="472">
        <f t="shared" si="2"/>
        <v>0</v>
      </c>
      <c r="Q46" s="359"/>
      <c r="R46" s="359"/>
      <c r="S46" s="359"/>
      <c r="T46" s="359"/>
      <c r="U46" s="367"/>
      <c r="V46" s="16"/>
      <c r="W46" s="54"/>
      <c r="X46" s="16"/>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row>
    <row r="47" spans="1:241" s="62" customFormat="1" outlineLevel="1" x14ac:dyDescent="0.2">
      <c r="A47" s="43" t="s">
        <v>63</v>
      </c>
      <c r="B47" s="286"/>
      <c r="C47" s="190">
        <f>'Netzentgelte (Plan)'!C58</f>
        <v>0</v>
      </c>
      <c r="D47" s="191">
        <f>'Netzentgelte (Plan)'!D58</f>
        <v>0</v>
      </c>
      <c r="E47" s="16"/>
      <c r="F47" s="16"/>
      <c r="G47" s="144"/>
      <c r="H47" s="14"/>
      <c r="I47" s="485"/>
      <c r="J47" s="497"/>
      <c r="K47" s="16"/>
      <c r="L47" s="16"/>
      <c r="M47" s="16"/>
      <c r="N47" s="144"/>
      <c r="O47" s="89"/>
      <c r="P47" s="472">
        <f t="shared" si="2"/>
        <v>0</v>
      </c>
      <c r="Q47" s="359"/>
      <c r="R47" s="359"/>
      <c r="S47" s="359"/>
      <c r="T47" s="359"/>
      <c r="U47" s="367"/>
      <c r="V47" s="16"/>
      <c r="W47" s="54"/>
      <c r="X47" s="16"/>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row>
    <row r="48" spans="1:241" s="62" customFormat="1" outlineLevel="1" x14ac:dyDescent="0.2">
      <c r="A48" s="43" t="s">
        <v>6</v>
      </c>
      <c r="B48" s="286"/>
      <c r="C48" s="190">
        <f>'Netzentgelte (Plan)'!C59</f>
        <v>0</v>
      </c>
      <c r="D48" s="191">
        <f>'Netzentgelte (Plan)'!D59</f>
        <v>0</v>
      </c>
      <c r="E48" s="16"/>
      <c r="F48" s="16"/>
      <c r="G48" s="144"/>
      <c r="H48" s="14"/>
      <c r="I48" s="485"/>
      <c r="J48" s="497"/>
      <c r="K48" s="16"/>
      <c r="L48" s="16"/>
      <c r="M48" s="16"/>
      <c r="N48" s="144"/>
      <c r="O48" s="89"/>
      <c r="P48" s="472">
        <f t="shared" si="2"/>
        <v>0</v>
      </c>
      <c r="Q48" s="359"/>
      <c r="R48" s="359"/>
      <c r="S48" s="359"/>
      <c r="T48" s="359"/>
      <c r="U48" s="367"/>
      <c r="V48" s="16"/>
      <c r="W48" s="54"/>
      <c r="X48" s="16"/>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row>
    <row r="49" spans="1:241" s="25" customFormat="1" ht="15.75" x14ac:dyDescent="0.2">
      <c r="A49" s="45"/>
      <c r="B49" s="59"/>
      <c r="C49" s="46"/>
      <c r="D49" s="44"/>
      <c r="E49" s="29"/>
      <c r="F49" s="47"/>
      <c r="G49" s="144"/>
      <c r="H49" s="14"/>
      <c r="I49" s="13"/>
      <c r="J49" s="4"/>
      <c r="K49" s="4"/>
      <c r="L49" s="4"/>
      <c r="M49" s="4"/>
      <c r="N49" s="144"/>
      <c r="O49" s="89"/>
      <c r="P49" s="368"/>
      <c r="Q49" s="369"/>
      <c r="R49" s="369"/>
      <c r="S49" s="369"/>
      <c r="T49" s="369"/>
      <c r="U49" s="370"/>
      <c r="V49" s="4"/>
      <c r="W49" s="4"/>
      <c r="X49" s="4"/>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row>
    <row r="50" spans="1:241" s="22" customFormat="1" x14ac:dyDescent="0.2">
      <c r="A50" s="70"/>
      <c r="B50" s="59"/>
      <c r="C50" s="57"/>
      <c r="E50" s="4"/>
      <c r="F50" s="4"/>
      <c r="G50" s="144"/>
      <c r="H50" s="14"/>
      <c r="I50" s="13"/>
      <c r="J50" s="4"/>
      <c r="K50" s="4"/>
      <c r="L50" s="4"/>
      <c r="M50" s="4"/>
      <c r="N50" s="144"/>
      <c r="O50" s="89"/>
      <c r="P50" s="368"/>
      <c r="Q50" s="369"/>
      <c r="R50" s="369"/>
      <c r="S50" s="369"/>
      <c r="T50" s="369"/>
      <c r="U50" s="370"/>
      <c r="V50" s="3"/>
      <c r="W50" s="16"/>
      <c r="X50" s="16"/>
      <c r="Y50" s="16"/>
      <c r="Z50" s="16"/>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row>
    <row r="51" spans="1:241" s="22" customFormat="1" ht="15.75" outlineLevel="1" x14ac:dyDescent="0.25">
      <c r="A51" s="34"/>
      <c r="B51" s="59"/>
      <c r="C51" s="71"/>
      <c r="D51" s="281" t="s">
        <v>10</v>
      </c>
      <c r="E51" s="72"/>
      <c r="F51" s="16"/>
      <c r="G51" s="144"/>
      <c r="H51" s="14"/>
      <c r="I51" s="71"/>
      <c r="J51" s="281" t="s">
        <v>10</v>
      </c>
      <c r="K51" s="72"/>
      <c r="L51" s="17"/>
      <c r="M51" s="17"/>
      <c r="N51" s="144"/>
      <c r="O51" s="89"/>
      <c r="P51" s="371" t="s">
        <v>2</v>
      </c>
      <c r="Q51" s="380" t="s">
        <v>2</v>
      </c>
      <c r="R51" s="380" t="s">
        <v>2</v>
      </c>
      <c r="S51" s="381"/>
      <c r="T51" s="381"/>
      <c r="U51" s="1109" t="s">
        <v>77</v>
      </c>
      <c r="V51" s="3"/>
      <c r="W51" s="74"/>
      <c r="X51" s="74"/>
      <c r="Y51" s="74"/>
      <c r="Z51" s="74"/>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row>
    <row r="52" spans="1:241" s="22" customFormat="1" ht="31.5" outlineLevel="1" x14ac:dyDescent="0.25">
      <c r="A52" s="48" t="s">
        <v>202</v>
      </c>
      <c r="B52" s="59"/>
      <c r="C52" s="37" t="s">
        <v>78</v>
      </c>
      <c r="D52" s="38" t="s">
        <v>79</v>
      </c>
      <c r="E52" s="38" t="s">
        <v>80</v>
      </c>
      <c r="F52" s="75"/>
      <c r="G52" s="144"/>
      <c r="H52" s="14"/>
      <c r="I52" s="37" t="s">
        <v>78</v>
      </c>
      <c r="J52" s="38" t="s">
        <v>79</v>
      </c>
      <c r="K52" s="67" t="s">
        <v>80</v>
      </c>
      <c r="L52" s="17"/>
      <c r="M52" s="17"/>
      <c r="N52" s="144"/>
      <c r="O52" s="89"/>
      <c r="P52" s="372" t="s">
        <v>78</v>
      </c>
      <c r="Q52" s="382" t="s">
        <v>79</v>
      </c>
      <c r="R52" s="382" t="s">
        <v>80</v>
      </c>
      <c r="S52" s="383"/>
      <c r="T52" s="383"/>
      <c r="U52" s="1111"/>
      <c r="V52" s="3"/>
      <c r="W52" s="24"/>
      <c r="X52" s="24"/>
      <c r="Y52" s="24"/>
      <c r="Z52" s="24"/>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row>
    <row r="53" spans="1:241" s="22" customFormat="1" ht="15.75" outlineLevel="1" x14ac:dyDescent="0.25">
      <c r="A53" s="36"/>
      <c r="B53" s="59"/>
      <c r="C53" s="37" t="s">
        <v>60</v>
      </c>
      <c r="D53" s="38" t="s">
        <v>60</v>
      </c>
      <c r="E53" s="38" t="s">
        <v>60</v>
      </c>
      <c r="F53" s="16"/>
      <c r="G53" s="144"/>
      <c r="H53" s="14"/>
      <c r="I53" s="37" t="s">
        <v>29</v>
      </c>
      <c r="J53" s="38" t="s">
        <v>29</v>
      </c>
      <c r="K53" s="38" t="s">
        <v>29</v>
      </c>
      <c r="L53" s="17"/>
      <c r="M53" s="17"/>
      <c r="N53" s="144"/>
      <c r="O53" s="89"/>
      <c r="P53" s="363" t="s">
        <v>47</v>
      </c>
      <c r="Q53" s="384" t="s">
        <v>47</v>
      </c>
      <c r="R53" s="364" t="s">
        <v>47</v>
      </c>
      <c r="S53" s="354"/>
      <c r="T53" s="354"/>
      <c r="U53" s="373" t="s">
        <v>47</v>
      </c>
      <c r="V53" s="3"/>
      <c r="W53" s="39"/>
      <c r="X53" s="39"/>
      <c r="Y53" s="39"/>
      <c r="Z53" s="39"/>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row>
    <row r="54" spans="1:241" s="22" customFormat="1" ht="15.75" outlineLevel="1" x14ac:dyDescent="0.2">
      <c r="A54" s="40" t="s">
        <v>3</v>
      </c>
      <c r="B54" s="59"/>
      <c r="C54" s="190">
        <f>'Netzentgelte (Plan)'!C75</f>
        <v>0</v>
      </c>
      <c r="D54" s="191">
        <f>'Netzentgelte (Plan)'!D75</f>
        <v>0</v>
      </c>
      <c r="E54" s="191">
        <f>'Netzentgelte (Plan)'!E75</f>
        <v>0</v>
      </c>
      <c r="F54" s="16"/>
      <c r="G54" s="144"/>
      <c r="H54" s="14"/>
      <c r="I54" s="485"/>
      <c r="J54" s="486"/>
      <c r="K54" s="486"/>
      <c r="L54" s="76"/>
      <c r="M54" s="4"/>
      <c r="N54" s="144"/>
      <c r="O54" s="89"/>
      <c r="P54" s="472">
        <f t="shared" ref="P54:R60" si="3">IF(C54="-",0,(C54*I54))</f>
        <v>0</v>
      </c>
      <c r="Q54" s="474">
        <f t="shared" si="3"/>
        <v>0</v>
      </c>
      <c r="R54" s="473">
        <f t="shared" si="3"/>
        <v>0</v>
      </c>
      <c r="S54" s="359"/>
      <c r="T54" s="359"/>
      <c r="U54" s="471">
        <f>SUM(P54:R60)</f>
        <v>0</v>
      </c>
      <c r="V54" s="3"/>
      <c r="W54" s="54"/>
      <c r="X54" s="54"/>
      <c r="Y54" s="54"/>
      <c r="Z54" s="54"/>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row>
    <row r="55" spans="1:241" s="22" customFormat="1" outlineLevel="1" x14ac:dyDescent="0.2">
      <c r="A55" s="41" t="s">
        <v>61</v>
      </c>
      <c r="B55" s="59"/>
      <c r="C55" s="190">
        <f>'Netzentgelte (Plan)'!C76</f>
        <v>0</v>
      </c>
      <c r="D55" s="191">
        <f>'Netzentgelte (Plan)'!D76</f>
        <v>0</v>
      </c>
      <c r="E55" s="191">
        <f>'Netzentgelte (Plan)'!E76</f>
        <v>0</v>
      </c>
      <c r="F55" s="77"/>
      <c r="G55" s="144"/>
      <c r="H55" s="14"/>
      <c r="I55" s="485"/>
      <c r="J55" s="486"/>
      <c r="K55" s="486"/>
      <c r="L55" s="76"/>
      <c r="M55" s="4"/>
      <c r="N55" s="144"/>
      <c r="O55" s="89"/>
      <c r="P55" s="472">
        <f t="shared" si="3"/>
        <v>0</v>
      </c>
      <c r="Q55" s="474">
        <f t="shared" si="3"/>
        <v>0</v>
      </c>
      <c r="R55" s="473">
        <f t="shared" si="3"/>
        <v>0</v>
      </c>
      <c r="S55" s="359"/>
      <c r="T55" s="359"/>
      <c r="U55" s="370"/>
      <c r="V55" s="3"/>
      <c r="W55" s="54"/>
      <c r="X55" s="54"/>
      <c r="Y55" s="54"/>
      <c r="Z55" s="54"/>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row>
    <row r="56" spans="1:241" outlineLevel="1" x14ac:dyDescent="0.2">
      <c r="A56" s="42" t="s">
        <v>4</v>
      </c>
      <c r="B56" s="59"/>
      <c r="C56" s="190">
        <f>'Netzentgelte (Plan)'!C77</f>
        <v>0</v>
      </c>
      <c r="D56" s="191">
        <f>'Netzentgelte (Plan)'!D77</f>
        <v>0</v>
      </c>
      <c r="E56" s="191">
        <f>'Netzentgelte (Plan)'!E77</f>
        <v>0</v>
      </c>
      <c r="F56" s="4"/>
      <c r="G56" s="143"/>
      <c r="H56" s="14"/>
      <c r="I56" s="485"/>
      <c r="J56" s="486"/>
      <c r="K56" s="486"/>
      <c r="L56" s="76"/>
      <c r="M56" s="4"/>
      <c r="N56" s="143"/>
      <c r="O56" s="89"/>
      <c r="P56" s="472">
        <f t="shared" si="3"/>
        <v>0</v>
      </c>
      <c r="Q56" s="474">
        <f t="shared" si="3"/>
        <v>0</v>
      </c>
      <c r="R56" s="473">
        <f t="shared" si="3"/>
        <v>0</v>
      </c>
      <c r="S56" s="359"/>
      <c r="T56" s="359"/>
      <c r="U56" s="370"/>
      <c r="W56" s="54"/>
      <c r="X56" s="54"/>
      <c r="Y56" s="54"/>
      <c r="Z56" s="54"/>
    </row>
    <row r="57" spans="1:241" s="22" customFormat="1" outlineLevel="1" x14ac:dyDescent="0.2">
      <c r="A57" s="42" t="s">
        <v>62</v>
      </c>
      <c r="B57" s="59"/>
      <c r="C57" s="190">
        <f>'Netzentgelte (Plan)'!C78</f>
        <v>0</v>
      </c>
      <c r="D57" s="191">
        <f>'Netzentgelte (Plan)'!D78</f>
        <v>0</v>
      </c>
      <c r="E57" s="191">
        <f>'Netzentgelte (Plan)'!E78</f>
        <v>0</v>
      </c>
      <c r="F57" s="4"/>
      <c r="G57" s="144"/>
      <c r="H57" s="14"/>
      <c r="I57" s="485"/>
      <c r="J57" s="486"/>
      <c r="K57" s="486"/>
      <c r="L57" s="76"/>
      <c r="M57" s="4"/>
      <c r="N57" s="144"/>
      <c r="O57" s="89"/>
      <c r="P57" s="472">
        <f t="shared" si="3"/>
        <v>0</v>
      </c>
      <c r="Q57" s="474">
        <f t="shared" si="3"/>
        <v>0</v>
      </c>
      <c r="R57" s="473">
        <f t="shared" si="3"/>
        <v>0</v>
      </c>
      <c r="S57" s="359"/>
      <c r="T57" s="359"/>
      <c r="U57" s="370"/>
      <c r="V57" s="3"/>
      <c r="W57" s="54"/>
      <c r="X57" s="54"/>
      <c r="Y57" s="54"/>
      <c r="Z57" s="54"/>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row>
    <row r="58" spans="1:241" s="22" customFormat="1" outlineLevel="1" x14ac:dyDescent="0.2">
      <c r="A58" s="43" t="s">
        <v>5</v>
      </c>
      <c r="B58" s="59"/>
      <c r="C58" s="190">
        <f>'Netzentgelte (Plan)'!C79</f>
        <v>0</v>
      </c>
      <c r="D58" s="191">
        <f>'Netzentgelte (Plan)'!D79</f>
        <v>0</v>
      </c>
      <c r="E58" s="191">
        <f>'Netzentgelte (Plan)'!E79</f>
        <v>0</v>
      </c>
      <c r="F58" s="4"/>
      <c r="G58" s="144"/>
      <c r="H58" s="14"/>
      <c r="I58" s="485"/>
      <c r="J58" s="486"/>
      <c r="K58" s="486"/>
      <c r="L58" s="4"/>
      <c r="M58" s="4"/>
      <c r="N58" s="144"/>
      <c r="O58" s="89"/>
      <c r="P58" s="472">
        <f t="shared" si="3"/>
        <v>0</v>
      </c>
      <c r="Q58" s="474">
        <f t="shared" si="3"/>
        <v>0</v>
      </c>
      <c r="R58" s="473">
        <f t="shared" si="3"/>
        <v>0</v>
      </c>
      <c r="S58" s="359"/>
      <c r="T58" s="359"/>
      <c r="U58" s="370"/>
      <c r="V58" s="3"/>
      <c r="W58" s="54"/>
      <c r="X58" s="54"/>
      <c r="Y58" s="54"/>
      <c r="Z58" s="54"/>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row>
    <row r="59" spans="1:241" s="22" customFormat="1" outlineLevel="1" x14ac:dyDescent="0.2">
      <c r="A59" s="43" t="s">
        <v>63</v>
      </c>
      <c r="B59" s="59"/>
      <c r="C59" s="190">
        <f>'Netzentgelte (Plan)'!C80</f>
        <v>0</v>
      </c>
      <c r="D59" s="191">
        <f>'Netzentgelte (Plan)'!D80</f>
        <v>0</v>
      </c>
      <c r="E59" s="191">
        <f>'Netzentgelte (Plan)'!E80</f>
        <v>0</v>
      </c>
      <c r="F59" s="4"/>
      <c r="G59" s="144"/>
      <c r="H59" s="14"/>
      <c r="I59" s="485"/>
      <c r="J59" s="486"/>
      <c r="K59" s="486"/>
      <c r="L59" s="4"/>
      <c r="M59" s="4"/>
      <c r="N59" s="144"/>
      <c r="O59" s="89"/>
      <c r="P59" s="472">
        <f t="shared" si="3"/>
        <v>0</v>
      </c>
      <c r="Q59" s="474">
        <f t="shared" si="3"/>
        <v>0</v>
      </c>
      <c r="R59" s="473">
        <f t="shared" si="3"/>
        <v>0</v>
      </c>
      <c r="S59" s="359"/>
      <c r="T59" s="359"/>
      <c r="U59" s="370"/>
      <c r="V59" s="3"/>
      <c r="W59" s="54"/>
      <c r="X59" s="54"/>
      <c r="Y59" s="54"/>
      <c r="Z59" s="54"/>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row>
    <row r="60" spans="1:241" s="22" customFormat="1" outlineLevel="1" x14ac:dyDescent="0.2">
      <c r="A60" s="43" t="s">
        <v>6</v>
      </c>
      <c r="B60" s="59"/>
      <c r="C60" s="190">
        <f>'Netzentgelte (Plan)'!C81</f>
        <v>0</v>
      </c>
      <c r="D60" s="191">
        <f>'Netzentgelte (Plan)'!D81</f>
        <v>0</v>
      </c>
      <c r="E60" s="191">
        <f>'Netzentgelte (Plan)'!E81</f>
        <v>0</v>
      </c>
      <c r="F60" s="4"/>
      <c r="G60" s="144"/>
      <c r="H60" s="14"/>
      <c r="I60" s="485"/>
      <c r="J60" s="486"/>
      <c r="K60" s="486"/>
      <c r="L60" s="4"/>
      <c r="M60" s="4"/>
      <c r="N60" s="144"/>
      <c r="O60" s="89"/>
      <c r="P60" s="472">
        <f t="shared" si="3"/>
        <v>0</v>
      </c>
      <c r="Q60" s="474">
        <f t="shared" si="3"/>
        <v>0</v>
      </c>
      <c r="R60" s="473">
        <f t="shared" si="3"/>
        <v>0</v>
      </c>
      <c r="S60" s="359"/>
      <c r="T60" s="359"/>
      <c r="U60" s="370"/>
      <c r="V60" s="3"/>
      <c r="W60" s="54"/>
      <c r="X60" s="54"/>
      <c r="Y60" s="54"/>
      <c r="Z60" s="54"/>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row>
    <row r="61" spans="1:241" s="25" customFormat="1" ht="15.75" x14ac:dyDescent="0.2">
      <c r="A61" s="45"/>
      <c r="B61" s="59"/>
      <c r="C61" s="57"/>
      <c r="D61" s="22"/>
      <c r="E61" s="22"/>
      <c r="F61" s="4"/>
      <c r="G61" s="144"/>
      <c r="H61" s="14"/>
      <c r="I61" s="57"/>
      <c r="J61" s="22"/>
      <c r="K61" s="4"/>
      <c r="L61" s="4"/>
      <c r="M61" s="4"/>
      <c r="N61" s="144"/>
      <c r="O61" s="16"/>
      <c r="P61" s="385"/>
      <c r="Q61" s="369"/>
      <c r="R61" s="369"/>
      <c r="S61" s="369"/>
      <c r="T61" s="369"/>
      <c r="U61" s="370"/>
      <c r="V61" s="3"/>
      <c r="W61" s="16"/>
      <c r="X61" s="16"/>
      <c r="Y61" s="16"/>
      <c r="Z61" s="16"/>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row>
    <row r="62" spans="1:241" x14ac:dyDescent="0.2">
      <c r="A62" s="59"/>
      <c r="B62" s="59"/>
      <c r="C62" s="13"/>
      <c r="D62" s="4"/>
      <c r="E62" s="4"/>
      <c r="F62" s="4"/>
      <c r="G62" s="143"/>
      <c r="H62" s="14"/>
      <c r="I62" s="13"/>
      <c r="J62" s="4"/>
      <c r="K62" s="4"/>
      <c r="L62" s="4"/>
      <c r="M62" s="4"/>
      <c r="N62" s="143"/>
      <c r="O62" s="16"/>
      <c r="P62" s="368"/>
      <c r="Q62" s="369"/>
      <c r="R62" s="369"/>
      <c r="S62" s="369"/>
      <c r="T62" s="369"/>
      <c r="U62" s="370"/>
      <c r="V62" s="4"/>
      <c r="W62" s="4"/>
      <c r="X62" s="4"/>
      <c r="Y62" s="4"/>
    </row>
    <row r="63" spans="1:241" ht="15.75" x14ac:dyDescent="0.2">
      <c r="A63" s="34"/>
      <c r="B63" s="59"/>
      <c r="C63" s="78"/>
      <c r="D63" s="79" t="s">
        <v>81</v>
      </c>
      <c r="E63" s="80"/>
      <c r="F63" s="81"/>
      <c r="G63" s="143"/>
      <c r="H63" s="14"/>
      <c r="I63" s="82" t="s">
        <v>82</v>
      </c>
      <c r="J63" s="83"/>
      <c r="K63" s="83"/>
      <c r="L63" s="4"/>
      <c r="M63" s="4"/>
      <c r="N63" s="143"/>
      <c r="O63" s="16"/>
      <c r="P63" s="1114"/>
      <c r="Q63" s="1116" t="s">
        <v>194</v>
      </c>
      <c r="R63" s="1120"/>
      <c r="S63" s="369"/>
      <c r="T63" s="369"/>
      <c r="U63" s="1122"/>
      <c r="V63" s="4"/>
      <c r="W63" s="4"/>
      <c r="X63" s="84"/>
      <c r="Y63" s="84"/>
      <c r="Z63" s="4"/>
    </row>
    <row r="64" spans="1:241" ht="31.5" x14ac:dyDescent="0.2">
      <c r="A64" s="48" t="s">
        <v>203</v>
      </c>
      <c r="B64" s="59"/>
      <c r="C64" s="1127" t="s">
        <v>192</v>
      </c>
      <c r="D64" s="1128"/>
      <c r="E64" s="1129"/>
      <c r="F64" s="4"/>
      <c r="G64" s="143"/>
      <c r="H64" s="14"/>
      <c r="I64" s="336"/>
      <c r="J64" s="85" t="s">
        <v>192</v>
      </c>
      <c r="K64" s="85"/>
      <c r="L64" s="4"/>
      <c r="M64" s="4"/>
      <c r="N64" s="143"/>
      <c r="O64" s="16"/>
      <c r="P64" s="1115"/>
      <c r="Q64" s="1117"/>
      <c r="R64" s="1121"/>
      <c r="S64" s="369"/>
      <c r="T64" s="383"/>
      <c r="U64" s="1122"/>
      <c r="V64" s="4"/>
      <c r="W64" s="4"/>
      <c r="X64" s="86"/>
      <c r="Y64" s="84"/>
      <c r="Z64" s="4"/>
    </row>
    <row r="65" spans="1:26" ht="15.75" x14ac:dyDescent="0.25">
      <c r="A65" s="36"/>
      <c r="B65" s="13"/>
      <c r="C65" s="334"/>
      <c r="D65" s="38" t="s">
        <v>68</v>
      </c>
      <c r="E65" s="335"/>
      <c r="F65" s="4"/>
      <c r="G65" s="143"/>
      <c r="H65" s="4"/>
      <c r="I65" s="339"/>
      <c r="J65" s="113" t="s">
        <v>8</v>
      </c>
      <c r="K65" s="337"/>
      <c r="L65" s="4"/>
      <c r="M65" s="4"/>
      <c r="N65" s="143"/>
      <c r="O65" s="16"/>
      <c r="P65" s="386"/>
      <c r="Q65" s="387" t="s">
        <v>47</v>
      </c>
      <c r="R65" s="388"/>
      <c r="S65" s="369"/>
      <c r="T65" s="365"/>
      <c r="U65" s="355"/>
      <c r="V65" s="4"/>
      <c r="W65" s="4"/>
      <c r="X65" s="17"/>
      <c r="Y65" s="84"/>
      <c r="Z65" s="4"/>
    </row>
    <row r="66" spans="1:26" s="5" customFormat="1" ht="15.75" x14ac:dyDescent="0.25">
      <c r="A66" s="88" t="s">
        <v>12</v>
      </c>
      <c r="B66" s="55"/>
      <c r="C66" s="97"/>
      <c r="D66" s="197">
        <f>'Netzentgelte (Plan)'!D87</f>
        <v>0</v>
      </c>
      <c r="E66" s="97"/>
      <c r="F66" s="16"/>
      <c r="G66" s="143"/>
      <c r="H66" s="4"/>
      <c r="I66" s="330"/>
      <c r="J66" s="495"/>
      <c r="K66" s="330"/>
      <c r="L66" s="16"/>
      <c r="M66" s="16"/>
      <c r="N66" s="143"/>
      <c r="O66" s="16"/>
      <c r="P66" s="389"/>
      <c r="Q66" s="478">
        <f>IF(D66="-",0,(D66*J66))</f>
        <v>0</v>
      </c>
      <c r="R66" s="390"/>
      <c r="S66" s="369"/>
      <c r="T66" s="365"/>
      <c r="U66" s="393"/>
      <c r="V66" s="4"/>
      <c r="W66" s="4"/>
      <c r="X66" s="39"/>
      <c r="Y66" s="74"/>
      <c r="Z66" s="16"/>
    </row>
    <row r="67" spans="1:26" ht="15.75" x14ac:dyDescent="0.25">
      <c r="A67" s="88" t="s">
        <v>46</v>
      </c>
      <c r="B67" s="13"/>
      <c r="C67" s="98"/>
      <c r="D67" s="197">
        <f>'Netzentgelte (Plan)'!D88</f>
        <v>0</v>
      </c>
      <c r="E67" s="98"/>
      <c r="F67" s="4"/>
      <c r="G67" s="143"/>
      <c r="H67" s="4"/>
      <c r="I67" s="98"/>
      <c r="J67" s="495"/>
      <c r="K67" s="98"/>
      <c r="L67" s="4"/>
      <c r="M67" s="4"/>
      <c r="N67" s="143"/>
      <c r="O67" s="16"/>
      <c r="P67" s="391"/>
      <c r="Q67" s="478">
        <f>IF(D67="-",0,(D67*J67)*-1)</f>
        <v>0</v>
      </c>
      <c r="R67" s="390"/>
      <c r="S67" s="369"/>
      <c r="T67" s="365"/>
      <c r="U67" s="370"/>
      <c r="V67" s="4"/>
      <c r="W67" s="4"/>
      <c r="X67" s="17"/>
      <c r="Y67" s="84"/>
      <c r="Z67" s="4"/>
    </row>
    <row r="68" spans="1:26" s="5" customFormat="1" ht="15.75" x14ac:dyDescent="0.25">
      <c r="A68" s="88"/>
      <c r="B68" s="55"/>
      <c r="C68" s="98"/>
      <c r="D68" s="91"/>
      <c r="E68" s="98"/>
      <c r="F68" s="16"/>
      <c r="G68" s="143"/>
      <c r="H68" s="4"/>
      <c r="I68" s="98"/>
      <c r="J68" s="465"/>
      <c r="K68" s="98"/>
      <c r="L68" s="16"/>
      <c r="M68" s="16"/>
      <c r="N68" s="143"/>
      <c r="O68" s="16"/>
      <c r="P68" s="391"/>
      <c r="Q68" s="478"/>
      <c r="R68" s="390"/>
      <c r="S68" s="369"/>
      <c r="T68" s="365"/>
      <c r="U68" s="424" t="s">
        <v>2</v>
      </c>
      <c r="V68" s="4"/>
      <c r="W68" s="4"/>
      <c r="X68" s="39"/>
      <c r="Y68" s="74"/>
      <c r="Z68" s="16"/>
    </row>
    <row r="69" spans="1:26" ht="15.75" x14ac:dyDescent="0.25">
      <c r="A69" s="88" t="s">
        <v>13</v>
      </c>
      <c r="B69" s="13"/>
      <c r="C69" s="97"/>
      <c r="D69" s="197">
        <f>'Netzentgelte (Plan)'!D90</f>
        <v>0</v>
      </c>
      <c r="E69" s="97"/>
      <c r="F69" s="4"/>
      <c r="G69" s="143"/>
      <c r="H69" s="4"/>
      <c r="I69" s="330"/>
      <c r="J69" s="495"/>
      <c r="K69" s="330"/>
      <c r="L69" s="4"/>
      <c r="M69" s="4"/>
      <c r="N69" s="143"/>
      <c r="O69" s="16"/>
      <c r="P69" s="389"/>
      <c r="Q69" s="478">
        <f>IF(D69="-",0,(D69*J69))</f>
        <v>0</v>
      </c>
      <c r="R69" s="390"/>
      <c r="S69" s="369"/>
      <c r="T69" s="365"/>
      <c r="U69" s="407" t="s">
        <v>11</v>
      </c>
      <c r="V69" s="4"/>
      <c r="W69" s="4"/>
      <c r="X69" s="17"/>
      <c r="Y69" s="84"/>
      <c r="Z69" s="4"/>
    </row>
    <row r="70" spans="1:26" s="5" customFormat="1" ht="15.75" x14ac:dyDescent="0.25">
      <c r="A70" s="88" t="s">
        <v>46</v>
      </c>
      <c r="B70" s="55"/>
      <c r="C70" s="98"/>
      <c r="D70" s="197">
        <f>'Netzentgelte (Plan)'!D91</f>
        <v>0</v>
      </c>
      <c r="E70" s="98"/>
      <c r="F70" s="16"/>
      <c r="G70" s="143"/>
      <c r="H70" s="4"/>
      <c r="I70" s="98"/>
      <c r="J70" s="495"/>
      <c r="K70" s="98"/>
      <c r="L70" s="16"/>
      <c r="M70" s="16"/>
      <c r="N70" s="143"/>
      <c r="O70" s="16"/>
      <c r="P70" s="391"/>
      <c r="Q70" s="478">
        <f>IF(D70="-",0,(D70*J70)*-1)</f>
        <v>0</v>
      </c>
      <c r="R70" s="390"/>
      <c r="S70" s="369"/>
      <c r="T70" s="365"/>
      <c r="U70" s="425" t="s">
        <v>196</v>
      </c>
      <c r="V70" s="4"/>
      <c r="W70" s="4"/>
      <c r="X70" s="39"/>
      <c r="Y70" s="74"/>
      <c r="Z70" s="16"/>
    </row>
    <row r="71" spans="1:26" ht="15.75" x14ac:dyDescent="0.25">
      <c r="A71" s="92" t="s">
        <v>40</v>
      </c>
      <c r="B71" s="13"/>
      <c r="C71" s="98"/>
      <c r="D71" s="91"/>
      <c r="E71" s="98"/>
      <c r="F71" s="4"/>
      <c r="G71" s="143"/>
      <c r="H71" s="4"/>
      <c r="I71" s="98"/>
      <c r="J71" s="465"/>
      <c r="K71" s="98"/>
      <c r="L71" s="4"/>
      <c r="M71" s="4"/>
      <c r="N71" s="143"/>
      <c r="O71" s="16"/>
      <c r="P71" s="389"/>
      <c r="Q71" s="482"/>
      <c r="R71" s="390"/>
      <c r="S71" s="369"/>
      <c r="T71" s="365"/>
      <c r="U71" s="366" t="s">
        <v>47</v>
      </c>
      <c r="V71" s="4"/>
      <c r="W71" s="4"/>
      <c r="X71" s="17"/>
      <c r="Y71" s="84"/>
      <c r="Z71" s="4"/>
    </row>
    <row r="72" spans="1:26" ht="15.75" x14ac:dyDescent="0.25">
      <c r="A72" s="88" t="s">
        <v>14</v>
      </c>
      <c r="B72" s="13"/>
      <c r="C72" s="97"/>
      <c r="D72" s="197">
        <f>'Netzentgelte (Plan)'!D93</f>
        <v>0</v>
      </c>
      <c r="E72" s="97"/>
      <c r="F72" s="4"/>
      <c r="G72" s="143"/>
      <c r="H72" s="4"/>
      <c r="I72" s="330"/>
      <c r="J72" s="495"/>
      <c r="K72" s="330"/>
      <c r="L72" s="4"/>
      <c r="M72" s="4"/>
      <c r="N72" s="143"/>
      <c r="O72" s="16"/>
      <c r="P72" s="389"/>
      <c r="Q72" s="478">
        <f>IF(D72="-",0,(D72*J72))</f>
        <v>0</v>
      </c>
      <c r="R72" s="390"/>
      <c r="S72" s="369"/>
      <c r="T72" s="365"/>
      <c r="U72" s="471">
        <f>SUM(Q66:Q116)</f>
        <v>0</v>
      </c>
      <c r="V72" s="4"/>
      <c r="W72" s="4"/>
      <c r="X72" s="17"/>
      <c r="Y72" s="84"/>
      <c r="Z72" s="4"/>
    </row>
    <row r="73" spans="1:26" ht="15.75" x14ac:dyDescent="0.25">
      <c r="A73" s="88" t="s">
        <v>46</v>
      </c>
      <c r="B73" s="13"/>
      <c r="C73" s="98"/>
      <c r="D73" s="197">
        <f>'Netzentgelte (Plan)'!D94</f>
        <v>0</v>
      </c>
      <c r="E73" s="98"/>
      <c r="F73" s="4"/>
      <c r="G73" s="143"/>
      <c r="H73" s="4"/>
      <c r="I73" s="98"/>
      <c r="J73" s="495"/>
      <c r="K73" s="98"/>
      <c r="L73" s="4"/>
      <c r="M73" s="4"/>
      <c r="N73" s="143"/>
      <c r="O73" s="16"/>
      <c r="P73" s="391"/>
      <c r="Q73" s="478">
        <f>IF(D73="-",0,(D73*J73)*-1)</f>
        <v>0</v>
      </c>
      <c r="R73" s="390"/>
      <c r="S73" s="369"/>
      <c r="T73" s="365"/>
      <c r="U73" s="393"/>
      <c r="V73" s="4"/>
      <c r="W73" s="4"/>
      <c r="X73" s="17"/>
      <c r="Y73" s="84"/>
      <c r="Z73" s="4"/>
    </row>
    <row r="74" spans="1:26" ht="15.75" x14ac:dyDescent="0.25">
      <c r="A74" s="88"/>
      <c r="B74" s="13"/>
      <c r="C74" s="98"/>
      <c r="D74" s="91"/>
      <c r="E74" s="98"/>
      <c r="F74" s="4"/>
      <c r="G74" s="143"/>
      <c r="H74" s="4"/>
      <c r="I74" s="98"/>
      <c r="J74" s="465"/>
      <c r="K74" s="98"/>
      <c r="L74" s="4"/>
      <c r="M74" s="4"/>
      <c r="N74" s="143"/>
      <c r="O74" s="16"/>
      <c r="P74" s="391"/>
      <c r="Q74" s="480"/>
      <c r="R74" s="390"/>
      <c r="S74" s="369"/>
      <c r="T74" s="365"/>
      <c r="U74" s="370"/>
      <c r="V74" s="4"/>
      <c r="W74" s="4"/>
      <c r="X74" s="17"/>
      <c r="Y74" s="84"/>
      <c r="Z74" s="4"/>
    </row>
    <row r="75" spans="1:26" s="5" customFormat="1" ht="15.75" x14ac:dyDescent="0.25">
      <c r="A75" s="88" t="s">
        <v>41</v>
      </c>
      <c r="B75" s="55"/>
      <c r="C75" s="98"/>
      <c r="D75" s="91"/>
      <c r="E75" s="98"/>
      <c r="F75" s="16"/>
      <c r="G75" s="143"/>
      <c r="H75" s="4"/>
      <c r="I75" s="98" t="s">
        <v>40</v>
      </c>
      <c r="J75" s="465" t="s">
        <v>40</v>
      </c>
      <c r="K75" s="98" t="s">
        <v>40</v>
      </c>
      <c r="L75" s="16"/>
      <c r="M75" s="16"/>
      <c r="N75" s="143"/>
      <c r="O75" s="16"/>
      <c r="P75" s="391"/>
      <c r="Q75" s="481" t="s">
        <v>40</v>
      </c>
      <c r="R75" s="390"/>
      <c r="S75" s="369"/>
      <c r="T75" s="365"/>
      <c r="U75" s="417"/>
      <c r="V75" s="4"/>
      <c r="W75" s="4"/>
      <c r="X75" s="39"/>
      <c r="Y75" s="74"/>
      <c r="Z75" s="16"/>
    </row>
    <row r="76" spans="1:26" ht="15.75" x14ac:dyDescent="0.25">
      <c r="A76" s="88" t="s">
        <v>84</v>
      </c>
      <c r="B76" s="13"/>
      <c r="C76" s="98"/>
      <c r="D76" s="197">
        <f>'Netzentgelte (Plan)'!D97</f>
        <v>0</v>
      </c>
      <c r="E76" s="98"/>
      <c r="F76" s="4"/>
      <c r="G76" s="143"/>
      <c r="H76" s="4"/>
      <c r="I76" s="98" t="s">
        <v>40</v>
      </c>
      <c r="J76" s="495"/>
      <c r="K76" s="98"/>
      <c r="L76" s="4"/>
      <c r="M76" s="4"/>
      <c r="N76" s="143"/>
      <c r="O76" s="16"/>
      <c r="P76" s="389"/>
      <c r="Q76" s="478">
        <f>IF(D76="-",0,(D76*J76)*-1)</f>
        <v>0</v>
      </c>
      <c r="R76" s="390"/>
      <c r="S76" s="369"/>
      <c r="T76" s="365"/>
      <c r="U76" s="417"/>
      <c r="V76" s="4"/>
      <c r="W76" s="4"/>
      <c r="X76" s="17"/>
      <c r="Y76" s="84"/>
      <c r="Z76" s="4"/>
    </row>
    <row r="77" spans="1:26" ht="15.75" x14ac:dyDescent="0.25">
      <c r="A77" s="88" t="s">
        <v>85</v>
      </c>
      <c r="B77" s="13"/>
      <c r="C77" s="16"/>
      <c r="D77" s="197">
        <f>'Netzentgelte (Plan)'!C98</f>
        <v>0</v>
      </c>
      <c r="E77" s="98"/>
      <c r="F77" s="91"/>
      <c r="G77" s="143"/>
      <c r="H77" s="4"/>
      <c r="I77" s="16"/>
      <c r="J77" s="495"/>
      <c r="K77" s="98"/>
      <c r="L77" s="4"/>
      <c r="M77" s="4"/>
      <c r="N77" s="143"/>
      <c r="O77" s="16"/>
      <c r="P77" s="389"/>
      <c r="Q77" s="478">
        <f>IF(D77="-",0,(D77*J77)*-1)</f>
        <v>0</v>
      </c>
      <c r="R77" s="390"/>
      <c r="S77" s="369"/>
      <c r="T77" s="365"/>
      <c r="U77" s="393"/>
      <c r="V77" s="4"/>
      <c r="W77" s="4"/>
      <c r="X77" s="17"/>
      <c r="Y77" s="84"/>
      <c r="Z77" s="4"/>
    </row>
    <row r="78" spans="1:26" ht="15.75" x14ac:dyDescent="0.25">
      <c r="A78" s="506" t="s">
        <v>218</v>
      </c>
      <c r="B78" s="13"/>
      <c r="C78" s="98"/>
      <c r="D78" s="91"/>
      <c r="E78" s="98"/>
      <c r="F78" s="91"/>
      <c r="G78" s="143"/>
      <c r="H78" s="4"/>
      <c r="I78" s="330"/>
      <c r="J78" s="465"/>
      <c r="K78" s="98"/>
      <c r="L78" s="4"/>
      <c r="M78" s="4"/>
      <c r="N78" s="143"/>
      <c r="O78" s="16"/>
      <c r="P78" s="389"/>
      <c r="Q78" s="478">
        <f>IF(D78="-",0,(D78*J78)*-1)</f>
        <v>0</v>
      </c>
      <c r="R78" s="390"/>
      <c r="S78" s="369"/>
      <c r="T78" s="365"/>
      <c r="U78" s="393"/>
      <c r="V78" s="4"/>
      <c r="W78" s="4"/>
      <c r="X78" s="17"/>
      <c r="Y78" s="84"/>
      <c r="Z78" s="4"/>
    </row>
    <row r="79" spans="1:26" ht="15.75" x14ac:dyDescent="0.25">
      <c r="A79" s="202" t="str">
        <f>'Netzentgelte (Plan)'!A100</f>
        <v>-</v>
      </c>
      <c r="B79" s="13"/>
      <c r="C79" s="97"/>
      <c r="D79" s="197">
        <f>'Netzentgelte (Plan)'!D100</f>
        <v>0</v>
      </c>
      <c r="E79" s="97"/>
      <c r="F79" s="91"/>
      <c r="G79" s="143"/>
      <c r="H79" s="4"/>
      <c r="I79" s="330"/>
      <c r="J79" s="495"/>
      <c r="K79" s="330"/>
      <c r="L79" s="4"/>
      <c r="M79" s="4"/>
      <c r="N79" s="143"/>
      <c r="O79" s="16"/>
      <c r="P79" s="389"/>
      <c r="Q79" s="478">
        <f>IF(D79="-",0,(D79*J79))</f>
        <v>0</v>
      </c>
      <c r="R79" s="390"/>
      <c r="S79" s="369"/>
      <c r="T79" s="365"/>
      <c r="U79" s="393"/>
      <c r="V79" s="4"/>
      <c r="W79" s="4"/>
      <c r="X79" s="17"/>
      <c r="Y79" s="84"/>
      <c r="Z79" s="4"/>
    </row>
    <row r="80" spans="1:26" ht="15.75" x14ac:dyDescent="0.25">
      <c r="A80" s="203" t="str">
        <f>'Netzentgelte (Plan)'!A101</f>
        <v>-</v>
      </c>
      <c r="B80" s="13"/>
      <c r="C80" s="97"/>
      <c r="D80" s="197">
        <f>'Netzentgelte (Plan)'!D101</f>
        <v>0</v>
      </c>
      <c r="E80" s="97"/>
      <c r="F80" s="91"/>
      <c r="G80" s="143"/>
      <c r="H80" s="4"/>
      <c r="I80" s="330"/>
      <c r="J80" s="495"/>
      <c r="K80" s="330"/>
      <c r="L80" s="4"/>
      <c r="M80" s="4"/>
      <c r="N80" s="143"/>
      <c r="O80" s="16"/>
      <c r="P80" s="389"/>
      <c r="Q80" s="478">
        <f>IF(D80="-",0,(D80*J80))</f>
        <v>0</v>
      </c>
      <c r="R80" s="390"/>
      <c r="S80" s="369"/>
      <c r="T80" s="365"/>
      <c r="U80" s="393"/>
      <c r="V80" s="4"/>
      <c r="W80" s="4"/>
      <c r="X80" s="17"/>
      <c r="Y80" s="84"/>
      <c r="Z80" s="4"/>
    </row>
    <row r="81" spans="1:26" ht="15.75" x14ac:dyDescent="0.25">
      <c r="A81" s="202" t="str">
        <f>'Netzentgelte (Plan)'!A102</f>
        <v>-</v>
      </c>
      <c r="B81" s="13"/>
      <c r="C81" s="97"/>
      <c r="D81" s="197">
        <f>'Netzentgelte (Plan)'!D102</f>
        <v>0</v>
      </c>
      <c r="E81" s="97"/>
      <c r="F81" s="91"/>
      <c r="G81" s="143"/>
      <c r="H81" s="4"/>
      <c r="I81" s="330"/>
      <c r="J81" s="495"/>
      <c r="K81" s="330"/>
      <c r="L81" s="4"/>
      <c r="M81" s="4"/>
      <c r="N81" s="143"/>
      <c r="O81" s="16"/>
      <c r="P81" s="389"/>
      <c r="Q81" s="478">
        <f>IF(D81="-",0,(D81*J81))</f>
        <v>0</v>
      </c>
      <c r="R81" s="390"/>
      <c r="S81" s="369"/>
      <c r="T81" s="365"/>
      <c r="U81" s="393"/>
      <c r="V81" s="4"/>
      <c r="W81" s="4"/>
      <c r="X81" s="17"/>
      <c r="Y81" s="84"/>
      <c r="Z81" s="4"/>
    </row>
    <row r="82" spans="1:26" ht="15.75" x14ac:dyDescent="0.25">
      <c r="A82" s="203" t="str">
        <f>'Netzentgelte (Plan)'!A103</f>
        <v>-</v>
      </c>
      <c r="B82" s="13"/>
      <c r="C82" s="97"/>
      <c r="D82" s="197">
        <f>'Netzentgelte (Plan)'!D103</f>
        <v>0</v>
      </c>
      <c r="E82" s="97"/>
      <c r="F82" s="91"/>
      <c r="G82" s="143"/>
      <c r="H82" s="4"/>
      <c r="I82" s="330"/>
      <c r="J82" s="495"/>
      <c r="K82" s="330"/>
      <c r="L82" s="4"/>
      <c r="M82" s="4"/>
      <c r="N82" s="143"/>
      <c r="O82" s="16"/>
      <c r="P82" s="389"/>
      <c r="Q82" s="478">
        <f>IF(D82="-",0,(D82*J82))</f>
        <v>0</v>
      </c>
      <c r="R82" s="390"/>
      <c r="S82" s="369"/>
      <c r="T82" s="365"/>
      <c r="U82" s="393"/>
      <c r="V82" s="4"/>
      <c r="W82" s="4"/>
      <c r="X82" s="17"/>
      <c r="Y82" s="84"/>
      <c r="Z82" s="4"/>
    </row>
    <row r="83" spans="1:26" ht="15.75" x14ac:dyDescent="0.25">
      <c r="A83" s="202" t="str">
        <f>'Netzentgelte (Plan)'!A104</f>
        <v>-</v>
      </c>
      <c r="B83" s="13"/>
      <c r="C83" s="97"/>
      <c r="D83" s="197">
        <f>'Netzentgelte (Plan)'!D104</f>
        <v>0</v>
      </c>
      <c r="E83" s="97"/>
      <c r="F83" s="91"/>
      <c r="G83" s="143"/>
      <c r="H83" s="4"/>
      <c r="I83" s="330"/>
      <c r="J83" s="495"/>
      <c r="K83" s="330"/>
      <c r="L83" s="4"/>
      <c r="M83" s="4"/>
      <c r="N83" s="143"/>
      <c r="O83" s="16"/>
      <c r="P83" s="389"/>
      <c r="Q83" s="478">
        <f>IF(D83="-",0,(D83*J83))</f>
        <v>0</v>
      </c>
      <c r="R83" s="390"/>
      <c r="S83" s="369"/>
      <c r="T83" s="365"/>
      <c r="U83" s="370"/>
      <c r="V83" s="4"/>
      <c r="W83" s="4"/>
      <c r="X83" s="17"/>
      <c r="Y83" s="84"/>
      <c r="Z83" s="4"/>
    </row>
    <row r="84" spans="1:26" s="5" customFormat="1" ht="15.75" x14ac:dyDescent="0.25">
      <c r="A84" s="95"/>
      <c r="B84" s="286"/>
      <c r="C84" s="96"/>
      <c r="D84" s="97"/>
      <c r="E84" s="97"/>
      <c r="F84" s="98"/>
      <c r="G84" s="143"/>
      <c r="H84" s="16"/>
      <c r="I84" s="330"/>
      <c r="J84" s="98"/>
      <c r="K84" s="94"/>
      <c r="L84" s="16"/>
      <c r="M84" s="16"/>
      <c r="N84" s="143"/>
      <c r="O84" s="16"/>
      <c r="P84" s="389"/>
      <c r="Q84" s="390"/>
      <c r="R84" s="390"/>
      <c r="S84" s="359"/>
      <c r="T84" s="365"/>
      <c r="U84" s="393"/>
      <c r="V84" s="16"/>
      <c r="W84" s="16"/>
      <c r="X84" s="39"/>
      <c r="Y84" s="74"/>
      <c r="Z84" s="16"/>
    </row>
    <row r="85" spans="1:26" ht="15.75" x14ac:dyDescent="0.25">
      <c r="A85" s="99"/>
      <c r="B85" s="59"/>
      <c r="C85" s="96"/>
      <c r="D85" s="91"/>
      <c r="E85" s="91"/>
      <c r="F85" s="91"/>
      <c r="G85" s="143"/>
      <c r="H85" s="4"/>
      <c r="I85" s="338"/>
      <c r="J85" s="91"/>
      <c r="K85" s="94"/>
      <c r="L85" s="4"/>
      <c r="M85" s="4"/>
      <c r="N85" s="143"/>
      <c r="O85" s="16"/>
      <c r="P85" s="389"/>
      <c r="Q85" s="390"/>
      <c r="R85" s="390"/>
      <c r="S85" s="369"/>
      <c r="T85" s="365"/>
      <c r="U85" s="370"/>
      <c r="V85" s="4"/>
      <c r="W85" s="4"/>
      <c r="X85" s="17"/>
      <c r="Y85" s="84"/>
      <c r="Z85" s="4"/>
    </row>
    <row r="86" spans="1:26" ht="31.5" outlineLevel="1" x14ac:dyDescent="0.25">
      <c r="A86" s="1125" t="s">
        <v>204</v>
      </c>
      <c r="B86" s="59"/>
      <c r="C86" s="49" t="s">
        <v>173</v>
      </c>
      <c r="D86" s="91"/>
      <c r="E86" s="91"/>
      <c r="F86" s="91"/>
      <c r="G86" s="143"/>
      <c r="H86" s="14"/>
      <c r="I86" s="282" t="s">
        <v>59</v>
      </c>
      <c r="J86" s="91"/>
      <c r="K86" s="94"/>
      <c r="L86" s="4"/>
      <c r="M86" s="4"/>
      <c r="N86" s="143"/>
      <c r="O86" s="16"/>
      <c r="P86" s="375" t="s">
        <v>86</v>
      </c>
      <c r="Q86" s="390"/>
      <c r="R86" s="390"/>
      <c r="S86" s="369"/>
      <c r="T86" s="365"/>
      <c r="U86" s="370"/>
      <c r="V86" s="4"/>
      <c r="W86" s="4"/>
      <c r="X86" s="17"/>
      <c r="Y86" s="84"/>
      <c r="Z86" s="4"/>
    </row>
    <row r="87" spans="1:26" ht="15.75" outlineLevel="1" x14ac:dyDescent="0.25">
      <c r="A87" s="1126"/>
      <c r="B87" s="59"/>
      <c r="C87" s="37" t="s">
        <v>68</v>
      </c>
      <c r="D87" s="91"/>
      <c r="E87" s="91"/>
      <c r="F87" s="91"/>
      <c r="G87" s="143"/>
      <c r="H87" s="14"/>
      <c r="I87" s="37" t="s">
        <v>35</v>
      </c>
      <c r="J87" s="91"/>
      <c r="K87" s="94"/>
      <c r="L87" s="4"/>
      <c r="M87" s="4"/>
      <c r="N87" s="143"/>
      <c r="O87" s="16"/>
      <c r="P87" s="363" t="s">
        <v>47</v>
      </c>
      <c r="Q87" s="390"/>
      <c r="R87" s="390"/>
      <c r="S87" s="369"/>
      <c r="T87" s="365"/>
      <c r="U87" s="370"/>
      <c r="V87" s="4"/>
      <c r="W87" s="4"/>
      <c r="X87" s="17"/>
      <c r="Y87" s="84"/>
      <c r="Z87" s="4"/>
    </row>
    <row r="88" spans="1:26" ht="15.75" outlineLevel="1" x14ac:dyDescent="0.25">
      <c r="A88" s="88" t="s">
        <v>87</v>
      </c>
      <c r="B88" s="59"/>
      <c r="C88" s="200" t="e">
        <f>'Netzentgelte (Plan)'!#REF!</f>
        <v>#REF!</v>
      </c>
      <c r="D88" s="91"/>
      <c r="E88" s="91"/>
      <c r="F88" s="91"/>
      <c r="G88" s="143"/>
      <c r="H88" s="14"/>
      <c r="I88" s="496"/>
      <c r="J88" s="91"/>
      <c r="K88" s="94"/>
      <c r="L88" s="4"/>
      <c r="M88" s="4"/>
      <c r="N88" s="143"/>
      <c r="O88" s="16"/>
      <c r="P88" s="472" t="e">
        <f>IF(C88="-",0,(C88))</f>
        <v>#REF!</v>
      </c>
      <c r="Q88" s="390"/>
      <c r="R88" s="390"/>
      <c r="S88" s="369"/>
      <c r="T88" s="365"/>
      <c r="U88" s="370"/>
      <c r="V88" s="4"/>
      <c r="W88" s="4"/>
      <c r="X88" s="17"/>
      <c r="Y88" s="84"/>
      <c r="Z88" s="4"/>
    </row>
    <row r="89" spans="1:26" s="5" customFormat="1" ht="15.75" outlineLevel="1" x14ac:dyDescent="0.25">
      <c r="A89" s="88" t="s">
        <v>88</v>
      </c>
      <c r="B89" s="286"/>
      <c r="C89" s="201" t="e">
        <f>'Netzentgelte (Plan)'!#REF!</f>
        <v>#REF!</v>
      </c>
      <c r="D89" s="100"/>
      <c r="E89" s="98"/>
      <c r="F89" s="98"/>
      <c r="G89" s="143"/>
      <c r="H89" s="89"/>
      <c r="I89" s="496"/>
      <c r="J89" s="98"/>
      <c r="K89" s="94"/>
      <c r="L89" s="16"/>
      <c r="M89" s="16"/>
      <c r="N89" s="143"/>
      <c r="O89" s="16"/>
      <c r="P89" s="472" t="e">
        <f>IF(C89="-",0,(C89))</f>
        <v>#REF!</v>
      </c>
      <c r="Q89" s="390"/>
      <c r="R89" s="390"/>
      <c r="S89" s="359"/>
      <c r="T89" s="365"/>
      <c r="U89" s="367"/>
      <c r="V89" s="16"/>
      <c r="W89" s="16"/>
      <c r="X89" s="39"/>
      <c r="Y89" s="74"/>
      <c r="Z89" s="16"/>
    </row>
    <row r="90" spans="1:26" s="5" customFormat="1" ht="15.75" x14ac:dyDescent="0.25">
      <c r="A90" s="99"/>
      <c r="B90" s="286"/>
      <c r="C90" s="101"/>
      <c r="D90" s="100"/>
      <c r="E90" s="98"/>
      <c r="F90" s="98"/>
      <c r="G90" s="143"/>
      <c r="H90" s="89"/>
      <c r="I90" s="102"/>
      <c r="J90" s="103"/>
      <c r="K90" s="103"/>
      <c r="L90" s="103"/>
      <c r="M90" s="103"/>
      <c r="N90" s="143"/>
      <c r="O90" s="16"/>
      <c r="P90" s="368"/>
      <c r="Q90" s="390"/>
      <c r="R90" s="390"/>
      <c r="S90" s="359"/>
      <c r="T90" s="365"/>
      <c r="U90" s="367"/>
      <c r="V90" s="16"/>
      <c r="W90" s="16"/>
      <c r="X90" s="39"/>
      <c r="Y90" s="74"/>
      <c r="Z90" s="16"/>
    </row>
    <row r="91" spans="1:26" ht="15.75" x14ac:dyDescent="0.25">
      <c r="A91" s="104"/>
      <c r="B91" s="59"/>
      <c r="C91" s="90"/>
      <c r="D91" s="91"/>
      <c r="E91" s="91"/>
      <c r="F91" s="91"/>
      <c r="G91" s="143"/>
      <c r="H91" s="14"/>
      <c r="I91" s="90"/>
      <c r="J91" s="91"/>
      <c r="K91" s="91"/>
      <c r="L91" s="91"/>
      <c r="M91" s="91"/>
      <c r="N91" s="143"/>
      <c r="O91" s="16"/>
      <c r="P91" s="368"/>
      <c r="Q91" s="390"/>
      <c r="R91" s="390"/>
      <c r="S91" s="369"/>
      <c r="T91" s="365"/>
      <c r="U91" s="393"/>
      <c r="V91" s="4"/>
      <c r="W91" s="4"/>
      <c r="X91" s="17"/>
      <c r="Y91" s="84"/>
      <c r="Z91" s="4"/>
    </row>
    <row r="92" spans="1:26" ht="15.75" x14ac:dyDescent="0.25">
      <c r="A92" s="34"/>
      <c r="B92" s="59"/>
      <c r="C92" s="78"/>
      <c r="D92" s="105"/>
      <c r="E92" s="105"/>
      <c r="F92" s="105"/>
      <c r="G92" s="145"/>
      <c r="H92" s="14"/>
      <c r="I92" s="1130" t="s">
        <v>82</v>
      </c>
      <c r="J92" s="1131"/>
      <c r="K92" s="1131"/>
      <c r="L92" s="1132"/>
      <c r="M92" s="4"/>
      <c r="N92" s="151"/>
      <c r="O92" s="16"/>
      <c r="P92" s="368"/>
      <c r="Q92" s="369"/>
      <c r="R92" s="369"/>
      <c r="S92" s="369"/>
      <c r="T92" s="365"/>
      <c r="U92" s="393"/>
      <c r="V92" s="4"/>
      <c r="W92" s="4"/>
      <c r="X92" s="17"/>
      <c r="Y92" s="84"/>
      <c r="Z92" s="4"/>
    </row>
    <row r="93" spans="1:26" ht="31.5" x14ac:dyDescent="0.2">
      <c r="A93" s="48" t="s">
        <v>205</v>
      </c>
      <c r="B93" s="59"/>
      <c r="C93" s="107" t="s">
        <v>0</v>
      </c>
      <c r="D93" s="108"/>
      <c r="E93" s="108"/>
      <c r="F93" s="108"/>
      <c r="G93" s="146"/>
      <c r="H93" s="14"/>
      <c r="I93" s="1100" t="s">
        <v>83</v>
      </c>
      <c r="J93" s="1101"/>
      <c r="K93" s="1101"/>
      <c r="L93" s="1102"/>
      <c r="M93" s="340"/>
      <c r="N93" s="152"/>
      <c r="O93" s="16"/>
      <c r="P93" s="368"/>
      <c r="Q93" s="1103" t="s">
        <v>193</v>
      </c>
      <c r="R93" s="1120"/>
      <c r="S93" s="369"/>
      <c r="T93" s="383"/>
      <c r="U93" s="370"/>
      <c r="V93" s="4"/>
      <c r="W93" s="4"/>
      <c r="X93" s="86"/>
      <c r="Y93" s="84"/>
      <c r="Z93" s="4"/>
    </row>
    <row r="94" spans="1:26" ht="47.25" x14ac:dyDescent="0.2">
      <c r="A94" s="48"/>
      <c r="B94" s="59"/>
      <c r="C94" s="109" t="s">
        <v>89</v>
      </c>
      <c r="D94" s="110" t="s">
        <v>90</v>
      </c>
      <c r="E94" s="110" t="s">
        <v>91</v>
      </c>
      <c r="F94" s="110" t="s">
        <v>92</v>
      </c>
      <c r="G94" s="147"/>
      <c r="H94" s="14"/>
      <c r="I94" s="109" t="s">
        <v>89</v>
      </c>
      <c r="J94" s="110" t="s">
        <v>90</v>
      </c>
      <c r="K94" s="110" t="s">
        <v>91</v>
      </c>
      <c r="L94" s="332" t="s">
        <v>92</v>
      </c>
      <c r="M94" s="329"/>
      <c r="N94" s="147"/>
      <c r="O94" s="16"/>
      <c r="P94" s="368"/>
      <c r="Q94" s="1103"/>
      <c r="R94" s="1120"/>
      <c r="S94" s="369"/>
      <c r="T94" s="383"/>
      <c r="U94" s="370"/>
      <c r="V94" s="4"/>
      <c r="W94" s="4"/>
      <c r="X94" s="86"/>
      <c r="Y94" s="84"/>
      <c r="Z94" s="4"/>
    </row>
    <row r="95" spans="1:26" ht="15.75" x14ac:dyDescent="0.25">
      <c r="A95" s="36"/>
      <c r="B95" s="59"/>
      <c r="C95" s="111" t="s">
        <v>68</v>
      </c>
      <c r="D95" s="67" t="s">
        <v>68</v>
      </c>
      <c r="E95" s="67" t="s">
        <v>68</v>
      </c>
      <c r="F95" s="67" t="s">
        <v>68</v>
      </c>
      <c r="G95" s="148"/>
      <c r="H95" s="14"/>
      <c r="I95" s="112" t="s">
        <v>8</v>
      </c>
      <c r="J95" s="87" t="s">
        <v>8</v>
      </c>
      <c r="K95" s="87" t="s">
        <v>8</v>
      </c>
      <c r="L95" s="113" t="s">
        <v>8</v>
      </c>
      <c r="M95" s="327"/>
      <c r="N95" s="153"/>
      <c r="O95" s="16"/>
      <c r="P95" s="368"/>
      <c r="Q95" s="387" t="s">
        <v>47</v>
      </c>
      <c r="R95" s="388"/>
      <c r="S95" s="369"/>
      <c r="T95" s="365"/>
      <c r="U95" s="370"/>
      <c r="V95" s="4"/>
      <c r="W95" s="4"/>
      <c r="X95" s="17"/>
      <c r="Y95" s="84"/>
      <c r="Z95" s="4"/>
    </row>
    <row r="96" spans="1:26" ht="15.75" x14ac:dyDescent="0.25">
      <c r="A96" s="114" t="s">
        <v>15</v>
      </c>
      <c r="B96" s="59"/>
      <c r="C96" s="194">
        <f>'Netzentgelte (Plan)'!C112</f>
        <v>0</v>
      </c>
      <c r="D96" s="195">
        <f>'Netzentgelte (Plan)'!D112</f>
        <v>0</v>
      </c>
      <c r="E96" s="195">
        <f>'Netzentgelte (Plan)'!E112</f>
        <v>0</v>
      </c>
      <c r="F96" s="195">
        <f>'Netzentgelte (Plan)'!F112</f>
        <v>0</v>
      </c>
      <c r="G96" s="149"/>
      <c r="H96" s="14"/>
      <c r="I96" s="487"/>
      <c r="J96" s="488"/>
      <c r="K96" s="488"/>
      <c r="L96" s="488"/>
      <c r="M96" s="330"/>
      <c r="N96" s="154"/>
      <c r="O96" s="16"/>
      <c r="P96" s="368"/>
      <c r="Q96" s="478">
        <f t="shared" ref="Q96:Q110" si="4">IF(C96="-",0,(C96*I96+D96*J96+E96*K96+F96*L96))</f>
        <v>0</v>
      </c>
      <c r="R96" s="390"/>
      <c r="S96" s="369"/>
      <c r="T96" s="365"/>
      <c r="U96" s="370"/>
      <c r="V96" s="4"/>
      <c r="W96" s="4"/>
      <c r="X96" s="17"/>
      <c r="Y96" s="84"/>
      <c r="Z96" s="4"/>
    </row>
    <row r="97" spans="1:26" ht="15.75" x14ac:dyDescent="0.25">
      <c r="A97" s="114" t="s">
        <v>16</v>
      </c>
      <c r="B97" s="59"/>
      <c r="C97" s="194">
        <f>'Netzentgelte (Plan)'!C113</f>
        <v>0</v>
      </c>
      <c r="D97" s="195">
        <f>'Netzentgelte (Plan)'!D113</f>
        <v>0</v>
      </c>
      <c r="E97" s="195">
        <f>'Netzentgelte (Plan)'!E113</f>
        <v>0</v>
      </c>
      <c r="F97" s="195">
        <f>'Netzentgelte (Plan)'!F113</f>
        <v>0</v>
      </c>
      <c r="G97" s="149"/>
      <c r="H97" s="14"/>
      <c r="I97" s="487"/>
      <c r="J97" s="488"/>
      <c r="K97" s="488"/>
      <c r="L97" s="488"/>
      <c r="M97" s="330"/>
      <c r="N97" s="154"/>
      <c r="O97" s="16"/>
      <c r="P97" s="368"/>
      <c r="Q97" s="478">
        <f t="shared" si="4"/>
        <v>0</v>
      </c>
      <c r="R97" s="390"/>
      <c r="S97" s="369"/>
      <c r="T97" s="365"/>
      <c r="U97" s="370"/>
      <c r="V97" s="4"/>
      <c r="W97" s="4"/>
      <c r="X97" s="17"/>
      <c r="Y97" s="84"/>
      <c r="Z97" s="4"/>
    </row>
    <row r="98" spans="1:26" ht="15.75" x14ac:dyDescent="0.25">
      <c r="A98" s="114" t="s">
        <v>17</v>
      </c>
      <c r="B98" s="59"/>
      <c r="C98" s="199">
        <f>'Netzentgelte (Plan)'!C114</f>
        <v>0</v>
      </c>
      <c r="D98" s="196">
        <f>'Netzentgelte (Plan)'!D114</f>
        <v>0</v>
      </c>
      <c r="E98" s="197">
        <f>'Netzentgelte (Plan)'!E114</f>
        <v>0</v>
      </c>
      <c r="F98" s="197">
        <f>'Netzentgelte (Plan)'!F114</f>
        <v>0</v>
      </c>
      <c r="G98" s="149"/>
      <c r="H98" s="14"/>
      <c r="I98" s="487"/>
      <c r="J98" s="488"/>
      <c r="K98" s="488"/>
      <c r="L98" s="488"/>
      <c r="M98" s="330"/>
      <c r="N98" s="154"/>
      <c r="O98" s="16"/>
      <c r="P98" s="368"/>
      <c r="Q98" s="478">
        <f t="shared" si="4"/>
        <v>0</v>
      </c>
      <c r="R98" s="390"/>
      <c r="S98" s="369"/>
      <c r="T98" s="365"/>
      <c r="U98" s="370"/>
      <c r="V98" s="4"/>
      <c r="W98" s="4"/>
      <c r="X98" s="17"/>
      <c r="Y98" s="84"/>
      <c r="Z98" s="4"/>
    </row>
    <row r="99" spans="1:26" ht="15.75" x14ac:dyDescent="0.25">
      <c r="A99" s="114" t="s">
        <v>18</v>
      </c>
      <c r="B99" s="59"/>
      <c r="C99" s="199">
        <f>'Netzentgelte (Plan)'!C115</f>
        <v>0</v>
      </c>
      <c r="D99" s="196">
        <f>'Netzentgelte (Plan)'!D115</f>
        <v>0</v>
      </c>
      <c r="E99" s="197">
        <f>'Netzentgelte (Plan)'!E115</f>
        <v>0</v>
      </c>
      <c r="F99" s="197">
        <f>'Netzentgelte (Plan)'!F115</f>
        <v>0</v>
      </c>
      <c r="G99" s="149"/>
      <c r="H99" s="14"/>
      <c r="I99" s="487"/>
      <c r="J99" s="488"/>
      <c r="K99" s="488"/>
      <c r="L99" s="488"/>
      <c r="M99" s="330"/>
      <c r="N99" s="154"/>
      <c r="O99" s="16"/>
      <c r="P99" s="368"/>
      <c r="Q99" s="478">
        <f t="shared" si="4"/>
        <v>0</v>
      </c>
      <c r="R99" s="390"/>
      <c r="S99" s="369"/>
      <c r="T99" s="365"/>
      <c r="U99" s="370"/>
      <c r="V99" s="4"/>
      <c r="W99" s="4"/>
      <c r="X99" s="17"/>
      <c r="Y99" s="84"/>
      <c r="Z99" s="4"/>
    </row>
    <row r="100" spans="1:26" ht="15.75" x14ac:dyDescent="0.25">
      <c r="A100" s="114" t="s">
        <v>19</v>
      </c>
      <c r="B100" s="59"/>
      <c r="C100" s="199">
        <f>'Netzentgelte (Plan)'!C116</f>
        <v>0</v>
      </c>
      <c r="D100" s="196">
        <f>'Netzentgelte (Plan)'!D116</f>
        <v>0</v>
      </c>
      <c r="E100" s="197">
        <f>'Netzentgelte (Plan)'!E116</f>
        <v>0</v>
      </c>
      <c r="F100" s="197">
        <f>'Netzentgelte (Plan)'!F116</f>
        <v>0</v>
      </c>
      <c r="G100" s="149"/>
      <c r="H100" s="14"/>
      <c r="I100" s="487"/>
      <c r="J100" s="488"/>
      <c r="K100" s="488"/>
      <c r="L100" s="488"/>
      <c r="M100" s="330"/>
      <c r="N100" s="154"/>
      <c r="O100" s="16"/>
      <c r="P100" s="368"/>
      <c r="Q100" s="478">
        <f t="shared" si="4"/>
        <v>0</v>
      </c>
      <c r="R100" s="390"/>
      <c r="S100" s="369"/>
      <c r="T100" s="365"/>
      <c r="U100" s="370"/>
      <c r="V100" s="4"/>
      <c r="W100" s="4"/>
      <c r="X100" s="17"/>
      <c r="Y100" s="84"/>
      <c r="Z100" s="4"/>
    </row>
    <row r="101" spans="1:26" ht="15.75" x14ac:dyDescent="0.25">
      <c r="A101" s="114" t="s">
        <v>20</v>
      </c>
      <c r="B101" s="59"/>
      <c r="C101" s="199">
        <f>'Netzentgelte (Plan)'!C117</f>
        <v>0</v>
      </c>
      <c r="D101" s="196">
        <f>'Netzentgelte (Plan)'!D117</f>
        <v>0</v>
      </c>
      <c r="E101" s="197">
        <f>'Netzentgelte (Plan)'!E117</f>
        <v>0</v>
      </c>
      <c r="F101" s="197">
        <f>'Netzentgelte (Plan)'!F117</f>
        <v>0</v>
      </c>
      <c r="G101" s="149"/>
      <c r="H101" s="14"/>
      <c r="I101" s="487"/>
      <c r="J101" s="488"/>
      <c r="K101" s="488"/>
      <c r="L101" s="488"/>
      <c r="M101" s="330"/>
      <c r="N101" s="154"/>
      <c r="O101" s="16"/>
      <c r="P101" s="368"/>
      <c r="Q101" s="478">
        <f t="shared" si="4"/>
        <v>0</v>
      </c>
      <c r="R101" s="390"/>
      <c r="S101" s="369"/>
      <c r="T101" s="365"/>
      <c r="U101" s="393"/>
      <c r="V101" s="4"/>
      <c r="W101" s="4"/>
      <c r="X101" s="17"/>
      <c r="Y101" s="84"/>
      <c r="Z101" s="4"/>
    </row>
    <row r="102" spans="1:26" ht="15.75" x14ac:dyDescent="0.25">
      <c r="A102" s="114" t="s">
        <v>21</v>
      </c>
      <c r="B102" s="59"/>
      <c r="C102" s="199">
        <f>'Netzentgelte (Plan)'!C118</f>
        <v>0</v>
      </c>
      <c r="D102" s="196">
        <f>'Netzentgelte (Plan)'!D118</f>
        <v>0</v>
      </c>
      <c r="E102" s="197">
        <f>'Netzentgelte (Plan)'!E118</f>
        <v>0</v>
      </c>
      <c r="F102" s="197">
        <f>'Netzentgelte (Plan)'!F118</f>
        <v>0</v>
      </c>
      <c r="G102" s="149"/>
      <c r="H102" s="14"/>
      <c r="I102" s="487"/>
      <c r="J102" s="488"/>
      <c r="K102" s="488"/>
      <c r="L102" s="488"/>
      <c r="M102" s="330"/>
      <c r="N102" s="154"/>
      <c r="O102" s="16"/>
      <c r="P102" s="368"/>
      <c r="Q102" s="478">
        <f t="shared" si="4"/>
        <v>0</v>
      </c>
      <c r="R102" s="390"/>
      <c r="S102" s="369"/>
      <c r="T102" s="365"/>
      <c r="U102" s="393"/>
      <c r="V102" s="4"/>
      <c r="W102" s="4"/>
      <c r="X102" s="17"/>
      <c r="Y102" s="84"/>
      <c r="Z102" s="4"/>
    </row>
    <row r="103" spans="1:26" s="6" customFormat="1" ht="15.75" x14ac:dyDescent="0.25">
      <c r="A103" s="115" t="s">
        <v>93</v>
      </c>
      <c r="B103" s="287"/>
      <c r="C103" s="199">
        <f>'Netzentgelte (Plan)'!C119</f>
        <v>0</v>
      </c>
      <c r="D103" s="196">
        <f>'Netzentgelte (Plan)'!D119</f>
        <v>0</v>
      </c>
      <c r="E103" s="197">
        <f>'Netzentgelte (Plan)'!E119</f>
        <v>0</v>
      </c>
      <c r="F103" s="197">
        <f>'Netzentgelte (Plan)'!F119</f>
        <v>0</v>
      </c>
      <c r="G103" s="149"/>
      <c r="H103" s="289"/>
      <c r="I103" s="489"/>
      <c r="J103" s="490"/>
      <c r="K103" s="491"/>
      <c r="L103" s="491"/>
      <c r="M103" s="331"/>
      <c r="N103" s="155"/>
      <c r="O103" s="15"/>
      <c r="P103" s="394"/>
      <c r="Q103" s="478">
        <f t="shared" si="4"/>
        <v>0</v>
      </c>
      <c r="R103" s="390"/>
      <c r="S103" s="395"/>
      <c r="T103" s="396"/>
      <c r="U103" s="397"/>
      <c r="V103" s="15"/>
      <c r="W103" s="15"/>
      <c r="X103" s="10"/>
      <c r="Y103" s="116"/>
      <c r="Z103" s="15"/>
    </row>
    <row r="104" spans="1:26" s="6" customFormat="1" ht="30.75" x14ac:dyDescent="0.25">
      <c r="A104" s="328" t="s">
        <v>189</v>
      </c>
      <c r="B104" s="287"/>
      <c r="C104" s="194">
        <f>'Netzentgelte (Plan)'!C120</f>
        <v>0</v>
      </c>
      <c r="D104" s="197">
        <f>'Netzentgelte (Plan)'!D120</f>
        <v>0</v>
      </c>
      <c r="E104" s="197">
        <f>'Netzentgelte (Plan)'!E120</f>
        <v>0</v>
      </c>
      <c r="F104" s="197">
        <f>'Netzentgelte (Plan)'!F120</f>
        <v>0</v>
      </c>
      <c r="G104" s="149"/>
      <c r="H104" s="289"/>
      <c r="I104" s="489"/>
      <c r="J104" s="490"/>
      <c r="K104" s="491"/>
      <c r="L104" s="491"/>
      <c r="M104" s="331"/>
      <c r="N104" s="155"/>
      <c r="O104" s="15"/>
      <c r="P104" s="394"/>
      <c r="Q104" s="478">
        <f t="shared" si="4"/>
        <v>0</v>
      </c>
      <c r="R104" s="390"/>
      <c r="S104" s="395"/>
      <c r="T104" s="396"/>
      <c r="U104" s="397"/>
      <c r="V104" s="15"/>
      <c r="W104" s="15"/>
      <c r="X104" s="10"/>
      <c r="Y104" s="116"/>
      <c r="Z104" s="15"/>
    </row>
    <row r="105" spans="1:26" s="6" customFormat="1" ht="30.75" x14ac:dyDescent="0.25">
      <c r="A105" s="328" t="s">
        <v>190</v>
      </c>
      <c r="B105" s="287"/>
      <c r="C105" s="342">
        <f>'Netzentgelte (Plan)'!C121</f>
        <v>0</v>
      </c>
      <c r="D105" s="343">
        <f>'Netzentgelte (Plan)'!D121</f>
        <v>0</v>
      </c>
      <c r="E105" s="343">
        <f>'Netzentgelte (Plan)'!E121</f>
        <v>0</v>
      </c>
      <c r="F105" s="343">
        <f>'Netzentgelte (Plan)'!F121</f>
        <v>0</v>
      </c>
      <c r="G105" s="149"/>
      <c r="H105" s="289"/>
      <c r="I105" s="489"/>
      <c r="J105" s="490"/>
      <c r="K105" s="491"/>
      <c r="L105" s="491"/>
      <c r="M105" s="331"/>
      <c r="N105" s="155"/>
      <c r="O105" s="15"/>
      <c r="P105" s="394"/>
      <c r="Q105" s="478">
        <f t="shared" si="4"/>
        <v>0</v>
      </c>
      <c r="R105" s="390"/>
      <c r="S105" s="395"/>
      <c r="T105" s="396"/>
      <c r="U105" s="397"/>
      <c r="V105" s="15"/>
      <c r="W105" s="15"/>
      <c r="X105" s="10"/>
      <c r="Y105" s="116"/>
      <c r="Z105" s="15"/>
    </row>
    <row r="106" spans="1:26" ht="15.75" x14ac:dyDescent="0.25">
      <c r="A106" s="114" t="s">
        <v>22</v>
      </c>
      <c r="B106" s="13"/>
      <c r="C106" s="342">
        <f>'Netzentgelte (Plan)'!C122</f>
        <v>0</v>
      </c>
      <c r="D106" s="343">
        <f>'Netzentgelte (Plan)'!D122</f>
        <v>0</v>
      </c>
      <c r="E106" s="343">
        <f>'Netzentgelte (Plan)'!E122</f>
        <v>0</v>
      </c>
      <c r="F106" s="343">
        <f>'Netzentgelte (Plan)'!F122</f>
        <v>0</v>
      </c>
      <c r="G106" s="333"/>
      <c r="H106" s="14"/>
      <c r="I106" s="492"/>
      <c r="J106" s="493"/>
      <c r="K106" s="494"/>
      <c r="L106" s="494"/>
      <c r="M106" s="98"/>
      <c r="N106" s="155"/>
      <c r="O106" s="16"/>
      <c r="P106" s="368"/>
      <c r="Q106" s="478">
        <f t="shared" si="4"/>
        <v>0</v>
      </c>
      <c r="R106" s="390"/>
      <c r="S106" s="369"/>
      <c r="T106" s="365"/>
      <c r="U106" s="393"/>
      <c r="V106" s="4"/>
      <c r="W106" s="4"/>
      <c r="X106" s="17"/>
      <c r="Y106" s="84"/>
      <c r="Z106" s="4"/>
    </row>
    <row r="107" spans="1:26" ht="15.75" x14ac:dyDescent="0.25">
      <c r="A107" s="114" t="s">
        <v>42</v>
      </c>
      <c r="B107" s="13"/>
      <c r="C107" s="342">
        <f>'Netzentgelte (Plan)'!C123</f>
        <v>0</v>
      </c>
      <c r="D107" s="343">
        <f>'Netzentgelte (Plan)'!D123</f>
        <v>0</v>
      </c>
      <c r="E107" s="343">
        <f>'Netzentgelte (Plan)'!E123</f>
        <v>0</v>
      </c>
      <c r="F107" s="343">
        <f>'Netzentgelte (Plan)'!F123</f>
        <v>0</v>
      </c>
      <c r="G107" s="117"/>
      <c r="H107" s="14"/>
      <c r="I107" s="487"/>
      <c r="J107" s="495"/>
      <c r="K107" s="495"/>
      <c r="L107" s="495"/>
      <c r="M107" s="330"/>
      <c r="N107" s="150"/>
      <c r="O107" s="16"/>
      <c r="P107" s="368"/>
      <c r="Q107" s="478">
        <f t="shared" si="4"/>
        <v>0</v>
      </c>
      <c r="R107" s="390"/>
      <c r="S107" s="369"/>
      <c r="T107" s="365"/>
      <c r="U107" s="393"/>
      <c r="V107" s="4"/>
      <c r="W107" s="4"/>
      <c r="X107" s="17"/>
      <c r="Y107" s="84"/>
      <c r="Z107" s="4"/>
    </row>
    <row r="108" spans="1:26" ht="15.75" customHeight="1" x14ac:dyDescent="0.25">
      <c r="A108" s="114" t="s">
        <v>43</v>
      </c>
      <c r="B108" s="13"/>
      <c r="C108" s="342">
        <f>'Netzentgelte (Plan)'!C124</f>
        <v>0</v>
      </c>
      <c r="D108" s="343">
        <f>'Netzentgelte (Plan)'!D124</f>
        <v>0</v>
      </c>
      <c r="E108" s="343">
        <f>'Netzentgelte (Plan)'!E124</f>
        <v>0</v>
      </c>
      <c r="F108" s="343">
        <f>'Netzentgelte (Plan)'!F124</f>
        <v>0</v>
      </c>
      <c r="G108" s="117"/>
      <c r="H108" s="14"/>
      <c r="I108" s="487"/>
      <c r="J108" s="495"/>
      <c r="K108" s="495"/>
      <c r="L108" s="495"/>
      <c r="M108" s="330"/>
      <c r="N108" s="150"/>
      <c r="O108" s="16"/>
      <c r="P108" s="368"/>
      <c r="Q108" s="478">
        <f t="shared" si="4"/>
        <v>0</v>
      </c>
      <c r="R108" s="398"/>
      <c r="S108" s="369"/>
      <c r="T108" s="365"/>
      <c r="U108" s="370"/>
      <c r="V108" s="4"/>
      <c r="W108" s="4"/>
      <c r="X108" s="17"/>
      <c r="Y108" s="84"/>
      <c r="Z108" s="4"/>
    </row>
    <row r="109" spans="1:26" ht="15.75" x14ac:dyDescent="0.25">
      <c r="A109" s="114" t="s">
        <v>44</v>
      </c>
      <c r="B109" s="13"/>
      <c r="C109" s="342">
        <f>'Netzentgelte (Plan)'!C125</f>
        <v>0</v>
      </c>
      <c r="D109" s="343">
        <f>'Netzentgelte (Plan)'!D125</f>
        <v>0</v>
      </c>
      <c r="E109" s="343">
        <f>'Netzentgelte (Plan)'!E125</f>
        <v>0</v>
      </c>
      <c r="F109" s="343">
        <f>'Netzentgelte (Plan)'!F125</f>
        <v>0</v>
      </c>
      <c r="G109" s="117"/>
      <c r="H109" s="14"/>
      <c r="I109" s="487"/>
      <c r="J109" s="495"/>
      <c r="K109" s="495"/>
      <c r="L109" s="495"/>
      <c r="M109" s="330"/>
      <c r="N109" s="150"/>
      <c r="O109" s="16"/>
      <c r="P109" s="368"/>
      <c r="Q109" s="478">
        <f t="shared" si="4"/>
        <v>0</v>
      </c>
      <c r="R109" s="398"/>
      <c r="S109" s="369"/>
      <c r="T109" s="365"/>
      <c r="U109" s="370"/>
      <c r="V109" s="4"/>
      <c r="W109" s="4"/>
      <c r="X109" s="17"/>
      <c r="Y109" s="84"/>
      <c r="Z109" s="4"/>
    </row>
    <row r="110" spans="1:26" ht="15.75" x14ac:dyDescent="0.25">
      <c r="A110" s="114" t="s">
        <v>45</v>
      </c>
      <c r="B110" s="13"/>
      <c r="C110" s="342">
        <f>'Netzentgelte (Plan)'!C126</f>
        <v>0</v>
      </c>
      <c r="D110" s="343">
        <f>'Netzentgelte (Plan)'!D126</f>
        <v>0</v>
      </c>
      <c r="E110" s="343">
        <f>'Netzentgelte (Plan)'!E126</f>
        <v>0</v>
      </c>
      <c r="F110" s="343">
        <f>'Netzentgelte (Plan)'!F126</f>
        <v>0</v>
      </c>
      <c r="G110" s="117"/>
      <c r="H110" s="14"/>
      <c r="I110" s="487"/>
      <c r="J110" s="495"/>
      <c r="K110" s="495"/>
      <c r="L110" s="495"/>
      <c r="M110" s="330"/>
      <c r="N110" s="150"/>
      <c r="O110" s="16"/>
      <c r="P110" s="368"/>
      <c r="Q110" s="478">
        <f t="shared" si="4"/>
        <v>0</v>
      </c>
      <c r="R110" s="398"/>
      <c r="S110" s="369"/>
      <c r="T110" s="365"/>
      <c r="U110" s="370"/>
      <c r="V110" s="4"/>
      <c r="W110" s="4"/>
      <c r="X110" s="17"/>
      <c r="Y110" s="84"/>
      <c r="Z110" s="4"/>
    </row>
    <row r="111" spans="1:26" ht="30.75" x14ac:dyDescent="0.25">
      <c r="A111" s="505" t="s">
        <v>217</v>
      </c>
      <c r="B111" s="59"/>
      <c r="C111" s="90"/>
      <c r="D111" s="91"/>
      <c r="E111" s="91"/>
      <c r="F111" s="91"/>
      <c r="G111" s="150"/>
      <c r="H111" s="14"/>
      <c r="I111" s="466"/>
      <c r="J111" s="467"/>
      <c r="K111" s="467"/>
      <c r="L111" s="467"/>
      <c r="M111" s="98"/>
      <c r="N111" s="150"/>
      <c r="O111" s="16"/>
      <c r="P111" s="368"/>
      <c r="Q111" s="479"/>
      <c r="R111" s="398"/>
      <c r="S111" s="369"/>
      <c r="T111" s="365"/>
      <c r="U111" s="370"/>
      <c r="V111" s="4"/>
      <c r="W111" s="4"/>
      <c r="X111" s="17"/>
      <c r="Y111" s="84"/>
      <c r="Z111" s="4"/>
    </row>
    <row r="112" spans="1:26" ht="15.75" x14ac:dyDescent="0.25">
      <c r="A112" s="198" t="str">
        <f>'Netzentgelte (Plan)'!A128</f>
        <v>-</v>
      </c>
      <c r="B112" s="59"/>
      <c r="C112" s="194">
        <f>'Netzentgelte (Plan)'!C128</f>
        <v>0</v>
      </c>
      <c r="D112" s="195">
        <f>'Netzentgelte (Plan)'!D128</f>
        <v>0</v>
      </c>
      <c r="E112" s="195">
        <f>'Netzentgelte (Plan)'!E128</f>
        <v>0</v>
      </c>
      <c r="F112" s="195">
        <f>'Netzentgelte (Plan)'!F128</f>
        <v>0</v>
      </c>
      <c r="G112" s="149"/>
      <c r="H112" s="14"/>
      <c r="I112" s="487"/>
      <c r="J112" s="488"/>
      <c r="K112" s="488"/>
      <c r="L112" s="495"/>
      <c r="M112" s="330"/>
      <c r="N112" s="154"/>
      <c r="O112" s="89"/>
      <c r="Q112" s="478">
        <f>IF(C112="-",0,(C112*I112+D112*J112+E112*K112+F112*L112))</f>
        <v>0</v>
      </c>
      <c r="R112" s="390"/>
      <c r="S112" s="369"/>
      <c r="T112" s="365"/>
      <c r="U112" s="370"/>
      <c r="V112" s="4"/>
      <c r="W112" s="4"/>
      <c r="X112" s="17"/>
      <c r="Y112" s="84"/>
      <c r="Z112" s="4"/>
    </row>
    <row r="113" spans="1:241" ht="15.75" x14ac:dyDescent="0.25">
      <c r="A113" s="198" t="str">
        <f>'Netzentgelte (Plan)'!A129</f>
        <v>-</v>
      </c>
      <c r="B113" s="59"/>
      <c r="C113" s="194">
        <f>'Netzentgelte (Plan)'!C129</f>
        <v>0</v>
      </c>
      <c r="D113" s="195">
        <f>'Netzentgelte (Plan)'!D129</f>
        <v>0</v>
      </c>
      <c r="E113" s="195">
        <f>'Netzentgelte (Plan)'!E129</f>
        <v>0</v>
      </c>
      <c r="F113" s="195">
        <f>'Netzentgelte (Plan)'!F129</f>
        <v>0</v>
      </c>
      <c r="G113" s="149"/>
      <c r="H113" s="14"/>
      <c r="I113" s="487"/>
      <c r="J113" s="488"/>
      <c r="K113" s="488"/>
      <c r="L113" s="495"/>
      <c r="M113" s="330"/>
      <c r="N113" s="154"/>
      <c r="O113" s="89"/>
      <c r="Q113" s="478">
        <f>IF(C113="-",0,(C113*I113+D113*J113+E113*K113+F113*L113))</f>
        <v>0</v>
      </c>
      <c r="R113" s="390"/>
      <c r="S113" s="369"/>
      <c r="T113" s="365"/>
      <c r="U113" s="370"/>
      <c r="V113" s="4"/>
      <c r="W113" s="4"/>
      <c r="X113" s="17"/>
      <c r="Y113" s="84"/>
      <c r="Z113" s="4"/>
    </row>
    <row r="114" spans="1:241" ht="15.75" x14ac:dyDescent="0.25">
      <c r="A114" s="198" t="str">
        <f>'Netzentgelte (Plan)'!A130</f>
        <v>-</v>
      </c>
      <c r="B114" s="59"/>
      <c r="C114" s="194">
        <f>'Netzentgelte (Plan)'!C130</f>
        <v>0</v>
      </c>
      <c r="D114" s="195">
        <f>'Netzentgelte (Plan)'!D130</f>
        <v>0</v>
      </c>
      <c r="E114" s="195">
        <f>'Netzentgelte (Plan)'!E130</f>
        <v>0</v>
      </c>
      <c r="F114" s="195">
        <f>'Netzentgelte (Plan)'!F130</f>
        <v>0</v>
      </c>
      <c r="G114" s="149"/>
      <c r="H114" s="14"/>
      <c r="I114" s="487"/>
      <c r="J114" s="488"/>
      <c r="K114" s="488"/>
      <c r="L114" s="495"/>
      <c r="M114" s="330"/>
      <c r="N114" s="154"/>
      <c r="O114" s="89"/>
      <c r="Q114" s="478">
        <f>IF(C114="-",0,(C114*I114+D114*J114+E114*K114+F114*L114))</f>
        <v>0</v>
      </c>
      <c r="R114" s="390"/>
      <c r="S114" s="369"/>
      <c r="T114" s="365"/>
      <c r="U114" s="370"/>
      <c r="V114" s="4"/>
      <c r="W114" s="4"/>
      <c r="X114" s="17"/>
      <c r="Y114" s="84"/>
      <c r="Z114" s="4"/>
    </row>
    <row r="115" spans="1:241" ht="15.75" x14ac:dyDescent="0.25">
      <c r="A115" s="198" t="str">
        <f>'Netzentgelte (Plan)'!A131</f>
        <v>-</v>
      </c>
      <c r="B115" s="59"/>
      <c r="C115" s="194">
        <f>'Netzentgelte (Plan)'!C131</f>
        <v>0</v>
      </c>
      <c r="D115" s="195">
        <f>'Netzentgelte (Plan)'!D131</f>
        <v>0</v>
      </c>
      <c r="E115" s="195">
        <f>'Netzentgelte (Plan)'!E131</f>
        <v>0</v>
      </c>
      <c r="F115" s="195">
        <f>'Netzentgelte (Plan)'!F131</f>
        <v>0</v>
      </c>
      <c r="G115" s="149"/>
      <c r="H115" s="14"/>
      <c r="I115" s="487"/>
      <c r="J115" s="488"/>
      <c r="K115" s="488"/>
      <c r="L115" s="495"/>
      <c r="M115" s="330"/>
      <c r="N115" s="154"/>
      <c r="O115" s="89"/>
      <c r="Q115" s="478">
        <f>IF(C115="-",0,(C115*I115+D115*J115+E115*K115+F115*L115))</f>
        <v>0</v>
      </c>
      <c r="R115" s="390"/>
      <c r="S115" s="369"/>
      <c r="T115" s="365"/>
      <c r="U115" s="370"/>
      <c r="V115" s="4"/>
      <c r="W115" s="4"/>
      <c r="X115" s="17"/>
      <c r="Y115" s="84"/>
      <c r="Z115" s="4"/>
    </row>
    <row r="116" spans="1:241" ht="15.75" x14ac:dyDescent="0.25">
      <c r="A116" s="198" t="str">
        <f>'Netzentgelte (Plan)'!A132</f>
        <v>-</v>
      </c>
      <c r="B116" s="59"/>
      <c r="C116" s="194">
        <f>'Netzentgelte (Plan)'!C132</f>
        <v>0</v>
      </c>
      <c r="D116" s="195">
        <f>'Netzentgelte (Plan)'!D132</f>
        <v>0</v>
      </c>
      <c r="E116" s="195">
        <f>'Netzentgelte (Plan)'!E132</f>
        <v>0</v>
      </c>
      <c r="F116" s="195">
        <f>'Netzentgelte (Plan)'!F132</f>
        <v>0</v>
      </c>
      <c r="G116" s="149"/>
      <c r="H116" s="14"/>
      <c r="I116" s="487"/>
      <c r="J116" s="488"/>
      <c r="K116" s="488"/>
      <c r="L116" s="495"/>
      <c r="M116" s="330"/>
      <c r="N116" s="154"/>
      <c r="O116" s="89"/>
      <c r="Q116" s="478">
        <f>IF(C116="-",0,(C116*I116+D116*J116+E116*K116+F116*L116))</f>
        <v>0</v>
      </c>
      <c r="R116" s="390"/>
      <c r="S116" s="369"/>
      <c r="T116" s="365"/>
      <c r="U116" s="370"/>
      <c r="V116" s="4"/>
      <c r="W116" s="4"/>
      <c r="X116" s="17"/>
      <c r="Y116" s="84"/>
      <c r="Z116" s="4"/>
    </row>
    <row r="117" spans="1:241" s="25" customFormat="1" ht="15.75" x14ac:dyDescent="0.2">
      <c r="A117" s="45"/>
      <c r="B117" s="70"/>
      <c r="C117" s="57"/>
      <c r="D117" s="22"/>
      <c r="E117" s="22"/>
      <c r="F117" s="22"/>
      <c r="G117" s="144"/>
      <c r="H117" s="14"/>
      <c r="I117" s="57"/>
      <c r="J117" s="22"/>
      <c r="K117" s="22"/>
      <c r="L117" s="22"/>
      <c r="M117" s="22"/>
      <c r="N117" s="143"/>
      <c r="O117" s="89"/>
      <c r="P117" s="368"/>
      <c r="Q117" s="369"/>
      <c r="R117" s="369"/>
      <c r="S117" s="369"/>
      <c r="T117" s="369"/>
      <c r="U117" s="370"/>
      <c r="V117" s="3"/>
      <c r="W117" s="4"/>
      <c r="X117" s="16"/>
      <c r="Y117" s="16"/>
      <c r="Z117" s="16"/>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row>
    <row r="118" spans="1:241" x14ac:dyDescent="0.2">
      <c r="A118" s="59"/>
      <c r="B118" s="70"/>
      <c r="C118" s="57"/>
      <c r="D118" s="22"/>
      <c r="E118" s="22"/>
      <c r="F118" s="22"/>
      <c r="G118" s="143"/>
      <c r="H118" s="14"/>
      <c r="I118" s="13"/>
      <c r="J118" s="4"/>
      <c r="K118" s="4"/>
      <c r="L118" s="4"/>
      <c r="M118" s="4"/>
      <c r="N118" s="143"/>
      <c r="O118" s="89"/>
      <c r="P118" s="368"/>
      <c r="Q118" s="369"/>
      <c r="R118" s="369"/>
      <c r="S118" s="369"/>
      <c r="T118" s="369"/>
      <c r="U118" s="370"/>
      <c r="V118" s="4"/>
      <c r="W118" s="4"/>
      <c r="X118" s="4"/>
      <c r="Y118" s="4"/>
    </row>
    <row r="119" spans="1:241" ht="15.75" outlineLevel="1" x14ac:dyDescent="0.25">
      <c r="A119" s="34"/>
      <c r="B119" s="59"/>
      <c r="C119" s="118" t="s">
        <v>23</v>
      </c>
      <c r="D119" s="119"/>
      <c r="E119" s="119"/>
      <c r="F119" s="120"/>
      <c r="G119" s="13"/>
      <c r="H119" s="14"/>
      <c r="I119" s="118" t="s">
        <v>23</v>
      </c>
      <c r="J119" s="119"/>
      <c r="K119" s="119"/>
      <c r="L119" s="120"/>
      <c r="M119" s="278"/>
      <c r="N119" s="143"/>
      <c r="O119" s="89"/>
      <c r="P119" s="399" t="s">
        <v>94</v>
      </c>
      <c r="Q119" s="400"/>
      <c r="R119" s="400"/>
      <c r="S119" s="401"/>
      <c r="T119" s="402"/>
      <c r="U119" s="403" t="s">
        <v>2</v>
      </c>
      <c r="V119" s="4"/>
      <c r="W119" s="73"/>
      <c r="X119" s="4"/>
      <c r="Y119" s="4"/>
    </row>
    <row r="120" spans="1:241" ht="15.75" outlineLevel="1" x14ac:dyDescent="0.25">
      <c r="A120" s="26" t="s">
        <v>206</v>
      </c>
      <c r="B120" s="286"/>
      <c r="C120" s="121" t="s">
        <v>95</v>
      </c>
      <c r="D120" s="122" t="s">
        <v>96</v>
      </c>
      <c r="E120" s="122" t="s">
        <v>97</v>
      </c>
      <c r="F120" s="122" t="s">
        <v>98</v>
      </c>
      <c r="G120" s="13"/>
      <c r="H120" s="14"/>
      <c r="I120" s="121" t="s">
        <v>95</v>
      </c>
      <c r="J120" s="122" t="s">
        <v>96</v>
      </c>
      <c r="K120" s="122" t="s">
        <v>97</v>
      </c>
      <c r="L120" s="122" t="s">
        <v>98</v>
      </c>
      <c r="M120" s="4"/>
      <c r="N120" s="143"/>
      <c r="O120" s="89"/>
      <c r="P120" s="404" t="s">
        <v>95</v>
      </c>
      <c r="Q120" s="405" t="s">
        <v>96</v>
      </c>
      <c r="R120" s="405" t="s">
        <v>97</v>
      </c>
      <c r="S120" s="405" t="s">
        <v>98</v>
      </c>
      <c r="T120" s="406"/>
      <c r="U120" s="407" t="s">
        <v>23</v>
      </c>
      <c r="V120" s="4"/>
      <c r="W120" s="73"/>
      <c r="X120" s="4"/>
      <c r="Y120" s="4"/>
    </row>
    <row r="121" spans="1:241" ht="15.75" customHeight="1" outlineLevel="1" x14ac:dyDescent="0.25">
      <c r="A121" s="65"/>
      <c r="B121" s="59"/>
      <c r="C121" s="123" t="s">
        <v>99</v>
      </c>
      <c r="D121" s="124" t="s">
        <v>99</v>
      </c>
      <c r="E121" s="124" t="s">
        <v>99</v>
      </c>
      <c r="F121" s="124" t="s">
        <v>99</v>
      </c>
      <c r="G121" s="13"/>
      <c r="H121" s="14"/>
      <c r="I121" s="123" t="s">
        <v>100</v>
      </c>
      <c r="J121" s="124" t="s">
        <v>100</v>
      </c>
      <c r="K121" s="124" t="s">
        <v>100</v>
      </c>
      <c r="L121" s="124" t="s">
        <v>100</v>
      </c>
      <c r="M121" s="4"/>
      <c r="N121" s="143"/>
      <c r="O121" s="89"/>
      <c r="P121" s="363" t="s">
        <v>47</v>
      </c>
      <c r="Q121" s="364" t="s">
        <v>47</v>
      </c>
      <c r="R121" s="384" t="s">
        <v>47</v>
      </c>
      <c r="S121" s="364" t="s">
        <v>47</v>
      </c>
      <c r="T121" s="354"/>
      <c r="U121" s="373" t="s">
        <v>47</v>
      </c>
      <c r="V121" s="4"/>
      <c r="W121" s="17"/>
      <c r="X121" s="4"/>
    </row>
    <row r="122" spans="1:241" ht="15.75" outlineLevel="1" x14ac:dyDescent="0.25">
      <c r="A122" s="125" t="s">
        <v>101</v>
      </c>
      <c r="B122" s="286"/>
      <c r="C122" s="190" t="e">
        <f>'Netzentgelte (Plan)'!#REF!</f>
        <v>#REF!</v>
      </c>
      <c r="D122" s="191" t="e">
        <f>'Netzentgelte (Plan)'!#REF!</f>
        <v>#REF!</v>
      </c>
      <c r="E122" s="191" t="e">
        <f>'Netzentgelte (Plan)'!#REF!</f>
        <v>#REF!</v>
      </c>
      <c r="F122" s="191" t="e">
        <f>'Netzentgelte (Plan)'!#REF!</f>
        <v>#REF!</v>
      </c>
      <c r="G122" s="13"/>
      <c r="H122" s="14"/>
      <c r="I122" s="485"/>
      <c r="J122" s="486"/>
      <c r="K122" s="486"/>
      <c r="L122" s="486"/>
      <c r="M122" s="4"/>
      <c r="N122" s="143"/>
      <c r="O122" s="89"/>
      <c r="P122" s="475"/>
      <c r="Q122" s="476"/>
      <c r="R122" s="477"/>
      <c r="S122" s="476"/>
      <c r="T122" s="354"/>
      <c r="U122" s="471" t="e">
        <f>SUM(P124:S130)</f>
        <v>#REF!</v>
      </c>
      <c r="V122" s="4"/>
      <c r="W122" s="17"/>
      <c r="X122" s="4"/>
    </row>
    <row r="123" spans="1:241" ht="15.75" outlineLevel="1" x14ac:dyDescent="0.25">
      <c r="A123" s="126"/>
      <c r="B123" s="59"/>
      <c r="C123" s="123"/>
      <c r="D123" s="124"/>
      <c r="E123" s="124"/>
      <c r="F123" s="124"/>
      <c r="G123" s="13"/>
      <c r="H123" s="14"/>
      <c r="I123" s="468"/>
      <c r="J123" s="469"/>
      <c r="K123" s="469"/>
      <c r="L123" s="469"/>
      <c r="M123" s="4"/>
      <c r="N123" s="143"/>
      <c r="O123" s="89"/>
      <c r="P123" s="475"/>
      <c r="Q123" s="476"/>
      <c r="R123" s="477"/>
      <c r="S123" s="476"/>
      <c r="T123" s="354"/>
      <c r="U123" s="370"/>
      <c r="V123" s="4"/>
      <c r="W123" s="17"/>
      <c r="X123" s="4"/>
    </row>
    <row r="124" spans="1:241" ht="15.75" outlineLevel="1" x14ac:dyDescent="0.25">
      <c r="A124" s="40" t="s">
        <v>3</v>
      </c>
      <c r="B124" s="59"/>
      <c r="C124" s="190" t="e">
        <f>'Netzentgelte (Plan)'!#REF!</f>
        <v>#REF!</v>
      </c>
      <c r="D124" s="191" t="e">
        <f>'Netzentgelte (Plan)'!#REF!</f>
        <v>#REF!</v>
      </c>
      <c r="E124" s="191" t="e">
        <f>'Netzentgelte (Plan)'!#REF!</f>
        <v>#REF!</v>
      </c>
      <c r="F124" s="191" t="e">
        <f>'Netzentgelte (Plan)'!#REF!</f>
        <v>#REF!</v>
      </c>
      <c r="G124" s="13"/>
      <c r="H124" s="14"/>
      <c r="I124" s="485"/>
      <c r="J124" s="486"/>
      <c r="K124" s="486"/>
      <c r="L124" s="486"/>
      <c r="M124" s="4"/>
      <c r="N124" s="143"/>
      <c r="O124" s="89"/>
      <c r="P124" s="472" t="e">
        <f t="shared" ref="P124:S130" si="5">IF(C124="-",0,(C124*I124/100))</f>
        <v>#REF!</v>
      </c>
      <c r="Q124" s="473" t="e">
        <f t="shared" si="5"/>
        <v>#REF!</v>
      </c>
      <c r="R124" s="474" t="e">
        <f t="shared" si="5"/>
        <v>#REF!</v>
      </c>
      <c r="S124" s="473" t="e">
        <f t="shared" si="5"/>
        <v>#REF!</v>
      </c>
      <c r="T124" s="359"/>
      <c r="U124" s="370"/>
      <c r="V124" s="4"/>
      <c r="W124" s="39"/>
      <c r="X124" s="4"/>
    </row>
    <row r="125" spans="1:241" ht="15.75" outlineLevel="1" x14ac:dyDescent="0.25">
      <c r="A125" s="41" t="s">
        <v>61</v>
      </c>
      <c r="B125" s="59"/>
      <c r="C125" s="190" t="e">
        <f>'Netzentgelte (Plan)'!#REF!</f>
        <v>#REF!</v>
      </c>
      <c r="D125" s="191" t="e">
        <f>'Netzentgelte (Plan)'!#REF!</f>
        <v>#REF!</v>
      </c>
      <c r="E125" s="191" t="e">
        <f>'Netzentgelte (Plan)'!#REF!</f>
        <v>#REF!</v>
      </c>
      <c r="F125" s="191" t="e">
        <f>'Netzentgelte (Plan)'!#REF!</f>
        <v>#REF!</v>
      </c>
      <c r="G125" s="13"/>
      <c r="H125" s="14"/>
      <c r="I125" s="485"/>
      <c r="J125" s="486"/>
      <c r="K125" s="486"/>
      <c r="L125" s="486"/>
      <c r="M125" s="4"/>
      <c r="N125" s="143"/>
      <c r="O125" s="89"/>
      <c r="P125" s="472" t="e">
        <f t="shared" si="5"/>
        <v>#REF!</v>
      </c>
      <c r="Q125" s="473" t="e">
        <f t="shared" si="5"/>
        <v>#REF!</v>
      </c>
      <c r="R125" s="474" t="e">
        <f t="shared" si="5"/>
        <v>#REF!</v>
      </c>
      <c r="S125" s="473" t="e">
        <f t="shared" si="5"/>
        <v>#REF!</v>
      </c>
      <c r="T125" s="359"/>
      <c r="U125" s="370"/>
      <c r="V125" s="4"/>
      <c r="W125" s="39"/>
      <c r="X125" s="4"/>
    </row>
    <row r="126" spans="1:241" ht="15.75" outlineLevel="1" x14ac:dyDescent="0.25">
      <c r="A126" s="42" t="s">
        <v>4</v>
      </c>
      <c r="B126" s="59"/>
      <c r="C126" s="190" t="e">
        <f>'Netzentgelte (Plan)'!#REF!</f>
        <v>#REF!</v>
      </c>
      <c r="D126" s="191" t="e">
        <f>'Netzentgelte (Plan)'!#REF!</f>
        <v>#REF!</v>
      </c>
      <c r="E126" s="191" t="e">
        <f>'Netzentgelte (Plan)'!#REF!</f>
        <v>#REF!</v>
      </c>
      <c r="F126" s="191" t="e">
        <f>'Netzentgelte (Plan)'!#REF!</f>
        <v>#REF!</v>
      </c>
      <c r="G126" s="13"/>
      <c r="H126" s="14"/>
      <c r="I126" s="485"/>
      <c r="J126" s="486"/>
      <c r="K126" s="486"/>
      <c r="L126" s="486"/>
      <c r="M126" s="4"/>
      <c r="N126" s="143"/>
      <c r="O126" s="89"/>
      <c r="P126" s="472" t="e">
        <f t="shared" si="5"/>
        <v>#REF!</v>
      </c>
      <c r="Q126" s="473" t="e">
        <f t="shared" si="5"/>
        <v>#REF!</v>
      </c>
      <c r="R126" s="474" t="e">
        <f t="shared" si="5"/>
        <v>#REF!</v>
      </c>
      <c r="S126" s="473" t="e">
        <f t="shared" si="5"/>
        <v>#REF!</v>
      </c>
      <c r="T126" s="359"/>
      <c r="U126" s="370"/>
      <c r="V126" s="4"/>
      <c r="W126" s="39"/>
      <c r="X126" s="4"/>
    </row>
    <row r="127" spans="1:241" ht="15.75" outlineLevel="1" x14ac:dyDescent="0.25">
      <c r="A127" s="42" t="s">
        <v>62</v>
      </c>
      <c r="B127" s="59"/>
      <c r="C127" s="190" t="e">
        <f>'Netzentgelte (Plan)'!#REF!</f>
        <v>#REF!</v>
      </c>
      <c r="D127" s="191" t="e">
        <f>'Netzentgelte (Plan)'!#REF!</f>
        <v>#REF!</v>
      </c>
      <c r="E127" s="191" t="e">
        <f>'Netzentgelte (Plan)'!#REF!</f>
        <v>#REF!</v>
      </c>
      <c r="F127" s="191" t="e">
        <f>'Netzentgelte (Plan)'!#REF!</f>
        <v>#REF!</v>
      </c>
      <c r="G127" s="13"/>
      <c r="H127" s="14"/>
      <c r="I127" s="485"/>
      <c r="J127" s="486"/>
      <c r="K127" s="486"/>
      <c r="L127" s="486"/>
      <c r="M127" s="4"/>
      <c r="N127" s="143"/>
      <c r="O127" s="89"/>
      <c r="P127" s="472" t="e">
        <f t="shared" si="5"/>
        <v>#REF!</v>
      </c>
      <c r="Q127" s="473" t="e">
        <f t="shared" si="5"/>
        <v>#REF!</v>
      </c>
      <c r="R127" s="474" t="e">
        <f t="shared" si="5"/>
        <v>#REF!</v>
      </c>
      <c r="S127" s="473" t="e">
        <f t="shared" si="5"/>
        <v>#REF!</v>
      </c>
      <c r="T127" s="359"/>
      <c r="U127" s="370"/>
      <c r="V127" s="4"/>
      <c r="W127" s="39"/>
      <c r="X127" s="4"/>
    </row>
    <row r="128" spans="1:241" ht="15.75" outlineLevel="1" x14ac:dyDescent="0.25">
      <c r="A128" s="43" t="s">
        <v>5</v>
      </c>
      <c r="B128" s="59"/>
      <c r="C128" s="190" t="e">
        <f>'Netzentgelte (Plan)'!#REF!</f>
        <v>#REF!</v>
      </c>
      <c r="D128" s="191" t="e">
        <f>'Netzentgelte (Plan)'!#REF!</f>
        <v>#REF!</v>
      </c>
      <c r="E128" s="191" t="e">
        <f>'Netzentgelte (Plan)'!#REF!</f>
        <v>#REF!</v>
      </c>
      <c r="F128" s="191" t="e">
        <f>'Netzentgelte (Plan)'!#REF!</f>
        <v>#REF!</v>
      </c>
      <c r="G128" s="13"/>
      <c r="H128" s="14"/>
      <c r="I128" s="485"/>
      <c r="J128" s="486"/>
      <c r="K128" s="486"/>
      <c r="L128" s="486"/>
      <c r="M128" s="4"/>
      <c r="N128" s="143"/>
      <c r="O128" s="89"/>
      <c r="P128" s="472" t="e">
        <f t="shared" si="5"/>
        <v>#REF!</v>
      </c>
      <c r="Q128" s="473" t="e">
        <f t="shared" si="5"/>
        <v>#REF!</v>
      </c>
      <c r="R128" s="474" t="e">
        <f t="shared" si="5"/>
        <v>#REF!</v>
      </c>
      <c r="S128" s="473" t="e">
        <f t="shared" si="5"/>
        <v>#REF!</v>
      </c>
      <c r="T128" s="359"/>
      <c r="U128" s="370"/>
      <c r="V128" s="4"/>
      <c r="W128" s="39"/>
      <c r="X128" s="4"/>
    </row>
    <row r="129" spans="1:25" ht="15.75" outlineLevel="1" x14ac:dyDescent="0.25">
      <c r="A129" s="43" t="s">
        <v>63</v>
      </c>
      <c r="B129" s="59"/>
      <c r="C129" s="190" t="e">
        <f>'Netzentgelte (Plan)'!#REF!</f>
        <v>#REF!</v>
      </c>
      <c r="D129" s="191" t="e">
        <f>'Netzentgelte (Plan)'!#REF!</f>
        <v>#REF!</v>
      </c>
      <c r="E129" s="191" t="e">
        <f>'Netzentgelte (Plan)'!#REF!</f>
        <v>#REF!</v>
      </c>
      <c r="F129" s="191" t="e">
        <f>'Netzentgelte (Plan)'!#REF!</f>
        <v>#REF!</v>
      </c>
      <c r="G129" s="13"/>
      <c r="H129" s="14"/>
      <c r="I129" s="485"/>
      <c r="J129" s="486"/>
      <c r="K129" s="486"/>
      <c r="L129" s="486"/>
      <c r="M129" s="4"/>
      <c r="N129" s="143"/>
      <c r="O129" s="89"/>
      <c r="P129" s="472" t="e">
        <f t="shared" si="5"/>
        <v>#REF!</v>
      </c>
      <c r="Q129" s="473" t="e">
        <f t="shared" si="5"/>
        <v>#REF!</v>
      </c>
      <c r="R129" s="474" t="e">
        <f t="shared" si="5"/>
        <v>#REF!</v>
      </c>
      <c r="S129" s="473" t="e">
        <f t="shared" si="5"/>
        <v>#REF!</v>
      </c>
      <c r="T129" s="359"/>
      <c r="U129" s="370"/>
      <c r="V129" s="4"/>
      <c r="W129" s="39"/>
      <c r="X129" s="4"/>
    </row>
    <row r="130" spans="1:25" ht="15.75" outlineLevel="1" x14ac:dyDescent="0.25">
      <c r="A130" s="43" t="s">
        <v>6</v>
      </c>
      <c r="B130" s="59"/>
      <c r="C130" s="190" t="e">
        <f>'Netzentgelte (Plan)'!#REF!</f>
        <v>#REF!</v>
      </c>
      <c r="D130" s="191" t="e">
        <f>'Netzentgelte (Plan)'!#REF!</f>
        <v>#REF!</v>
      </c>
      <c r="E130" s="191" t="e">
        <f>'Netzentgelte (Plan)'!#REF!</f>
        <v>#REF!</v>
      </c>
      <c r="F130" s="191" t="e">
        <f>'Netzentgelte (Plan)'!#REF!</f>
        <v>#REF!</v>
      </c>
      <c r="G130" s="13"/>
      <c r="H130" s="14"/>
      <c r="I130" s="485"/>
      <c r="J130" s="486"/>
      <c r="K130" s="486"/>
      <c r="L130" s="486"/>
      <c r="M130" s="4"/>
      <c r="N130" s="143"/>
      <c r="O130" s="89"/>
      <c r="P130" s="472" t="e">
        <f t="shared" si="5"/>
        <v>#REF!</v>
      </c>
      <c r="Q130" s="473" t="e">
        <f t="shared" si="5"/>
        <v>#REF!</v>
      </c>
      <c r="R130" s="474" t="e">
        <f t="shared" si="5"/>
        <v>#REF!</v>
      </c>
      <c r="S130" s="473" t="e">
        <f t="shared" si="5"/>
        <v>#REF!</v>
      </c>
      <c r="T130" s="359"/>
      <c r="U130" s="370"/>
      <c r="V130" s="4"/>
      <c r="W130" s="39"/>
      <c r="X130" s="4"/>
    </row>
    <row r="131" spans="1:25" ht="15.75" x14ac:dyDescent="0.25">
      <c r="A131" s="127"/>
      <c r="B131" s="59"/>
      <c r="C131" s="13"/>
      <c r="D131" s="4"/>
      <c r="E131" s="4"/>
      <c r="F131" s="4"/>
      <c r="G131" s="13"/>
      <c r="H131" s="14"/>
      <c r="I131" s="13"/>
      <c r="J131" s="4"/>
      <c r="K131" s="4"/>
      <c r="L131" s="4"/>
      <c r="M131" s="4"/>
      <c r="N131" s="143"/>
      <c r="O131" s="89"/>
      <c r="P131" s="368"/>
      <c r="Q131" s="369"/>
      <c r="R131" s="369"/>
      <c r="S131" s="369"/>
      <c r="T131" s="369"/>
      <c r="U131" s="370"/>
      <c r="V131" s="4"/>
      <c r="W131" s="4"/>
      <c r="X131" s="4"/>
    </row>
    <row r="132" spans="1:25" x14ac:dyDescent="0.2">
      <c r="A132" s="59"/>
      <c r="B132" s="59"/>
      <c r="C132" s="13"/>
      <c r="D132" s="4"/>
      <c r="E132" s="4"/>
      <c r="F132" s="4"/>
      <c r="G132" s="13"/>
      <c r="H132" s="14"/>
      <c r="I132" s="13"/>
      <c r="J132" s="4"/>
      <c r="K132" s="4"/>
      <c r="L132" s="4"/>
      <c r="M132" s="4"/>
      <c r="N132" s="143"/>
      <c r="O132" s="89"/>
      <c r="P132" s="368"/>
      <c r="Q132" s="369"/>
      <c r="R132" s="369"/>
      <c r="S132" s="369"/>
      <c r="T132" s="369"/>
      <c r="U132" s="370"/>
    </row>
    <row r="133" spans="1:25" s="5" customFormat="1" ht="15.75" outlineLevel="1" x14ac:dyDescent="0.25">
      <c r="A133" s="34"/>
      <c r="B133" s="286"/>
      <c r="C133" s="128"/>
      <c r="D133" s="106"/>
      <c r="E133" s="106"/>
      <c r="F133" s="129"/>
      <c r="G133" s="55"/>
      <c r="H133" s="14"/>
      <c r="I133" s="130"/>
      <c r="J133" s="106"/>
      <c r="K133" s="106"/>
      <c r="L133" s="129"/>
      <c r="M133" s="4"/>
      <c r="N133" s="143"/>
      <c r="O133" s="89"/>
      <c r="P133" s="1118" t="s">
        <v>2</v>
      </c>
      <c r="Q133" s="408"/>
      <c r="R133" s="359"/>
      <c r="S133" s="359"/>
      <c r="T133" s="359"/>
      <c r="U133" s="1109" t="s">
        <v>102</v>
      </c>
      <c r="W133" s="54"/>
      <c r="X133" s="16"/>
      <c r="Y133" s="16"/>
    </row>
    <row r="134" spans="1:25" ht="15.75" outlineLevel="1" x14ac:dyDescent="0.25">
      <c r="A134" s="48" t="s">
        <v>207</v>
      </c>
      <c r="B134" s="59"/>
      <c r="C134" s="131"/>
      <c r="D134" s="132"/>
      <c r="E134" s="132"/>
      <c r="F134" s="133"/>
      <c r="G134" s="13"/>
      <c r="H134" s="14"/>
      <c r="I134" s="131"/>
      <c r="J134" s="132"/>
      <c r="K134" s="132"/>
      <c r="L134" s="133"/>
      <c r="M134" s="4"/>
      <c r="N134" s="143"/>
      <c r="O134" s="89"/>
      <c r="P134" s="1119"/>
      <c r="Q134" s="409"/>
      <c r="R134" s="359"/>
      <c r="S134" s="359"/>
      <c r="T134" s="359"/>
      <c r="U134" s="1111"/>
      <c r="W134" s="4"/>
      <c r="X134" s="4"/>
      <c r="Y134" s="4"/>
    </row>
    <row r="135" spans="1:25" ht="15.75" outlineLevel="1" x14ac:dyDescent="0.25">
      <c r="A135" s="36"/>
      <c r="B135" s="59"/>
      <c r="C135" s="134" t="s">
        <v>103</v>
      </c>
      <c r="D135" s="135" t="s">
        <v>28</v>
      </c>
      <c r="E135" s="135" t="s">
        <v>103</v>
      </c>
      <c r="F135" s="135" t="s">
        <v>28</v>
      </c>
      <c r="G135" s="13"/>
      <c r="H135" s="14"/>
      <c r="I135" s="37" t="s">
        <v>104</v>
      </c>
      <c r="J135" s="38" t="s">
        <v>28</v>
      </c>
      <c r="K135" s="38" t="s">
        <v>104</v>
      </c>
      <c r="L135" s="38" t="s">
        <v>28</v>
      </c>
      <c r="M135" s="4"/>
      <c r="N135" s="143"/>
      <c r="O135" s="89"/>
      <c r="P135" s="363" t="s">
        <v>47</v>
      </c>
      <c r="Q135" s="354"/>
      <c r="R135" s="359"/>
      <c r="S135" s="359"/>
      <c r="T135" s="359"/>
      <c r="U135" s="366" t="s">
        <v>47</v>
      </c>
      <c r="W135" s="4"/>
      <c r="X135" s="4"/>
      <c r="Y135" s="4"/>
    </row>
    <row r="136" spans="1:25" ht="15.75" outlineLevel="1" x14ac:dyDescent="0.2">
      <c r="A136" s="56" t="s">
        <v>105</v>
      </c>
      <c r="B136" s="59"/>
      <c r="C136" s="190" t="e">
        <f>'Netzentgelte (Plan)'!#REF!</f>
        <v>#REF!</v>
      </c>
      <c r="D136" s="191" t="e">
        <f>'Netzentgelte (Plan)'!#REF!</f>
        <v>#REF!</v>
      </c>
      <c r="E136" s="191" t="e">
        <f>'Netzentgelte (Plan)'!#REF!</f>
        <v>#REF!</v>
      </c>
      <c r="F136" s="191" t="e">
        <f>'Netzentgelte (Plan)'!#REF!</f>
        <v>#REF!</v>
      </c>
      <c r="G136" s="13"/>
      <c r="H136" s="14"/>
      <c r="I136" s="483"/>
      <c r="J136" s="156"/>
      <c r="K136" s="483"/>
      <c r="L136" s="156"/>
      <c r="M136" s="4"/>
      <c r="N136" s="143"/>
      <c r="O136" s="89"/>
      <c r="P136" s="470"/>
      <c r="Q136" s="359"/>
      <c r="R136" s="359"/>
      <c r="S136" s="359"/>
      <c r="T136" s="359"/>
      <c r="U136" s="471">
        <f>SUM(P136:P146)</f>
        <v>0</v>
      </c>
      <c r="W136" s="54"/>
      <c r="X136" s="4"/>
      <c r="Y136" s="4"/>
    </row>
    <row r="137" spans="1:25" outlineLevel="1" x14ac:dyDescent="0.2">
      <c r="A137" s="56" t="s">
        <v>106</v>
      </c>
      <c r="B137" s="59"/>
      <c r="C137" s="190" t="e">
        <f>'Netzentgelte (Plan)'!#REF!</f>
        <v>#REF!</v>
      </c>
      <c r="D137" s="191" t="e">
        <f>'Netzentgelte (Plan)'!#REF!</f>
        <v>#REF!</v>
      </c>
      <c r="E137" s="191" t="e">
        <f>'Netzentgelte (Plan)'!#REF!</f>
        <v>#REF!</v>
      </c>
      <c r="F137" s="191" t="e">
        <f>'Netzentgelte (Plan)'!#REF!</f>
        <v>#REF!</v>
      </c>
      <c r="G137" s="13"/>
      <c r="H137" s="14"/>
      <c r="I137" s="483"/>
      <c r="J137" s="156"/>
      <c r="K137" s="483"/>
      <c r="L137" s="156"/>
      <c r="M137" s="4"/>
      <c r="N137" s="143"/>
      <c r="O137" s="89"/>
      <c r="P137" s="470"/>
      <c r="Q137" s="359"/>
      <c r="R137" s="359"/>
      <c r="S137" s="359"/>
      <c r="T137" s="359"/>
      <c r="U137" s="367"/>
      <c r="W137" s="54"/>
      <c r="X137" s="4"/>
      <c r="Y137" s="4"/>
    </row>
    <row r="138" spans="1:25" outlineLevel="1" x14ac:dyDescent="0.2">
      <c r="A138" s="56" t="s">
        <v>107</v>
      </c>
      <c r="B138" s="59"/>
      <c r="C138" s="190" t="e">
        <f>'Netzentgelte (Plan)'!#REF!</f>
        <v>#REF!</v>
      </c>
      <c r="D138" s="191" t="e">
        <f>'Netzentgelte (Plan)'!#REF!</f>
        <v>#REF!</v>
      </c>
      <c r="E138" s="191" t="e">
        <f>'Netzentgelte (Plan)'!#REF!</f>
        <v>#REF!</v>
      </c>
      <c r="F138" s="191" t="e">
        <f>'Netzentgelte (Plan)'!#REF!</f>
        <v>#REF!</v>
      </c>
      <c r="G138" s="13"/>
      <c r="H138" s="14"/>
      <c r="I138" s="483"/>
      <c r="J138" s="156"/>
      <c r="K138" s="483"/>
      <c r="L138" s="156"/>
      <c r="M138" s="4"/>
      <c r="N138" s="143"/>
      <c r="O138" s="89"/>
      <c r="P138" s="470"/>
      <c r="Q138" s="359"/>
      <c r="R138" s="359"/>
      <c r="S138" s="359"/>
      <c r="T138" s="359"/>
      <c r="U138" s="367"/>
      <c r="W138" s="54"/>
      <c r="X138" s="4"/>
      <c r="Y138" s="4"/>
    </row>
    <row r="139" spans="1:25" outlineLevel="1" x14ac:dyDescent="0.2">
      <c r="A139" s="56" t="s">
        <v>108</v>
      </c>
      <c r="B139" s="59"/>
      <c r="C139" s="190" t="e">
        <f>'Netzentgelte (Plan)'!#REF!</f>
        <v>#REF!</v>
      </c>
      <c r="D139" s="191" t="e">
        <f>'Netzentgelte (Plan)'!#REF!</f>
        <v>#REF!</v>
      </c>
      <c r="E139" s="191" t="e">
        <f>'Netzentgelte (Plan)'!#REF!</f>
        <v>#REF!</v>
      </c>
      <c r="F139" s="191" t="e">
        <f>'Netzentgelte (Plan)'!#REF!</f>
        <v>#REF!</v>
      </c>
      <c r="G139" s="13"/>
      <c r="H139" s="14"/>
      <c r="I139" s="483"/>
      <c r="J139" s="156"/>
      <c r="K139" s="483"/>
      <c r="L139" s="156"/>
      <c r="M139" s="4"/>
      <c r="N139" s="143"/>
      <c r="O139" s="89"/>
      <c r="P139" s="470"/>
      <c r="Q139" s="359"/>
      <c r="R139" s="359"/>
      <c r="S139" s="359"/>
      <c r="T139" s="359"/>
      <c r="U139" s="367"/>
      <c r="W139" s="54"/>
      <c r="Y139" s="4"/>
    </row>
    <row r="140" spans="1:25" outlineLevel="1" x14ac:dyDescent="0.2">
      <c r="A140" s="56" t="s">
        <v>24</v>
      </c>
      <c r="B140" s="59"/>
      <c r="C140" s="190" t="e">
        <f>'Netzentgelte (Plan)'!#REF!</f>
        <v>#REF!</v>
      </c>
      <c r="D140" s="191" t="e">
        <f>'Netzentgelte (Plan)'!#REF!</f>
        <v>#REF!</v>
      </c>
      <c r="E140" s="191" t="e">
        <f>'Netzentgelte (Plan)'!#REF!</f>
        <v>#REF!</v>
      </c>
      <c r="F140" s="191" t="e">
        <f>'Netzentgelte (Plan)'!#REF!</f>
        <v>#REF!</v>
      </c>
      <c r="G140" s="13"/>
      <c r="H140" s="14"/>
      <c r="I140" s="483"/>
      <c r="J140" s="156"/>
      <c r="K140" s="483"/>
      <c r="L140" s="156"/>
      <c r="M140" s="4"/>
      <c r="N140" s="143"/>
      <c r="O140" s="89"/>
      <c r="P140" s="470"/>
      <c r="Q140" s="359"/>
      <c r="R140" s="359"/>
      <c r="S140" s="359"/>
      <c r="T140" s="359"/>
      <c r="U140" s="367"/>
      <c r="W140" s="54"/>
      <c r="Y140" s="4"/>
    </row>
    <row r="141" spans="1:25" outlineLevel="1" x14ac:dyDescent="0.2">
      <c r="A141" s="341" t="s">
        <v>191</v>
      </c>
      <c r="B141" s="59"/>
      <c r="C141" s="190" t="e">
        <f>'Netzentgelte (Plan)'!#REF!</f>
        <v>#REF!</v>
      </c>
      <c r="D141" s="191" t="e">
        <f>'Netzentgelte (Plan)'!#REF!</f>
        <v>#REF!</v>
      </c>
      <c r="E141" s="191" t="e">
        <f>'Netzentgelte (Plan)'!#REF!</f>
        <v>#REF!</v>
      </c>
      <c r="F141" s="191" t="e">
        <f>'Netzentgelte (Plan)'!#REF!</f>
        <v>#REF!</v>
      </c>
      <c r="G141" s="13"/>
      <c r="H141" s="14"/>
      <c r="I141" s="483"/>
      <c r="J141" s="156"/>
      <c r="K141" s="483"/>
      <c r="L141" s="156"/>
      <c r="M141" s="4"/>
      <c r="N141" s="143"/>
      <c r="O141" s="89"/>
      <c r="P141" s="470"/>
      <c r="Q141" s="359"/>
      <c r="R141" s="359"/>
      <c r="S141" s="359"/>
      <c r="T141" s="359"/>
      <c r="U141" s="367"/>
      <c r="W141" s="54"/>
      <c r="Y141" s="4"/>
    </row>
    <row r="142" spans="1:25" outlineLevel="1" x14ac:dyDescent="0.2">
      <c r="A142" s="188" t="str">
        <f>'Netzentgelte (Plan)'!A215</f>
        <v>-</v>
      </c>
      <c r="B142" s="59"/>
      <c r="C142" s="190">
        <f>'Netzentgelte (Plan)'!C215</f>
        <v>0</v>
      </c>
      <c r="D142" s="191" t="e">
        <f>'Netzentgelte (Plan)'!#REF!</f>
        <v>#REF!</v>
      </c>
      <c r="E142" s="191" t="e">
        <f>'Netzentgelte (Plan)'!#REF!</f>
        <v>#REF!</v>
      </c>
      <c r="F142" s="191">
        <f>'Netzentgelte (Plan)'!F215</f>
        <v>0</v>
      </c>
      <c r="G142" s="13"/>
      <c r="H142" s="14"/>
      <c r="I142" s="483"/>
      <c r="J142" s="156"/>
      <c r="K142" s="483"/>
      <c r="L142" s="156"/>
      <c r="M142" s="4"/>
      <c r="N142" s="143"/>
      <c r="O142" s="89"/>
      <c r="P142" s="470"/>
      <c r="Q142" s="359"/>
      <c r="R142" s="359"/>
      <c r="S142" s="359"/>
      <c r="T142" s="359"/>
      <c r="U142" s="367"/>
      <c r="W142" s="54"/>
      <c r="Y142" s="4"/>
    </row>
    <row r="143" spans="1:25" outlineLevel="1" x14ac:dyDescent="0.2">
      <c r="A143" s="189" t="str">
        <f>'Netzentgelte (Plan)'!A216</f>
        <v>-</v>
      </c>
      <c r="B143" s="59"/>
      <c r="C143" s="190">
        <f>'Netzentgelte (Plan)'!C216</f>
        <v>0</v>
      </c>
      <c r="D143" s="191" t="e">
        <f>'Netzentgelte (Plan)'!#REF!</f>
        <v>#REF!</v>
      </c>
      <c r="E143" s="191" t="e">
        <f>'Netzentgelte (Plan)'!#REF!</f>
        <v>#REF!</v>
      </c>
      <c r="F143" s="191">
        <f>'Netzentgelte (Plan)'!F216</f>
        <v>0</v>
      </c>
      <c r="G143" s="13"/>
      <c r="H143" s="14"/>
      <c r="I143" s="483"/>
      <c r="J143" s="156"/>
      <c r="K143" s="483"/>
      <c r="L143" s="156"/>
      <c r="M143" s="4"/>
      <c r="N143" s="143"/>
      <c r="O143" s="89"/>
      <c r="P143" s="470"/>
      <c r="Q143" s="359"/>
      <c r="R143" s="359"/>
      <c r="S143" s="359"/>
      <c r="T143" s="359"/>
      <c r="U143" s="367"/>
      <c r="W143" s="54"/>
      <c r="Y143" s="4"/>
    </row>
    <row r="144" spans="1:25" outlineLevel="1" x14ac:dyDescent="0.2">
      <c r="A144" s="189" t="str">
        <f>'Netzentgelte (Plan)'!A217</f>
        <v>-</v>
      </c>
      <c r="B144" s="59"/>
      <c r="C144" s="192">
        <f>'Netzentgelte (Plan)'!C217</f>
        <v>0</v>
      </c>
      <c r="D144" s="193" t="e">
        <f>'Netzentgelte (Plan)'!#REF!</f>
        <v>#REF!</v>
      </c>
      <c r="E144" s="193" t="e">
        <f>'Netzentgelte (Plan)'!#REF!</f>
        <v>#REF!</v>
      </c>
      <c r="F144" s="193">
        <f>'Netzentgelte (Plan)'!F217</f>
        <v>0</v>
      </c>
      <c r="G144" s="13"/>
      <c r="H144" s="14"/>
      <c r="I144" s="484"/>
      <c r="J144" s="157"/>
      <c r="K144" s="484"/>
      <c r="L144" s="157"/>
      <c r="M144" s="4"/>
      <c r="N144" s="143"/>
      <c r="O144" s="89"/>
      <c r="P144" s="470"/>
      <c r="Q144" s="359"/>
      <c r="R144" s="359"/>
      <c r="S144" s="359"/>
      <c r="T144" s="359"/>
      <c r="U144" s="367"/>
      <c r="W144" s="54"/>
      <c r="Y144" s="4"/>
    </row>
    <row r="145" spans="1:25" outlineLevel="1" x14ac:dyDescent="0.2">
      <c r="A145" s="189" t="str">
        <f>'Netzentgelte (Plan)'!A218</f>
        <v>-</v>
      </c>
      <c r="B145" s="59"/>
      <c r="C145" s="192">
        <f>'Netzentgelte (Plan)'!C218</f>
        <v>0</v>
      </c>
      <c r="D145" s="193" t="e">
        <f>'Netzentgelte (Plan)'!#REF!</f>
        <v>#REF!</v>
      </c>
      <c r="E145" s="193" t="e">
        <f>'Netzentgelte (Plan)'!#REF!</f>
        <v>#REF!</v>
      </c>
      <c r="F145" s="193">
        <f>'Netzentgelte (Plan)'!F218</f>
        <v>0</v>
      </c>
      <c r="G145" s="13"/>
      <c r="H145" s="14"/>
      <c r="I145" s="484"/>
      <c r="J145" s="157"/>
      <c r="K145" s="484"/>
      <c r="L145" s="157"/>
      <c r="M145" s="4"/>
      <c r="N145" s="143"/>
      <c r="O145" s="89"/>
      <c r="P145" s="470"/>
      <c r="Q145" s="359"/>
      <c r="R145" s="359"/>
      <c r="S145" s="359"/>
      <c r="T145" s="359"/>
      <c r="U145" s="367"/>
      <c r="W145" s="54"/>
      <c r="Y145" s="4"/>
    </row>
    <row r="146" spans="1:25" s="4" customFormat="1" outlineLevel="1" x14ac:dyDescent="0.2">
      <c r="A146" s="285" t="str">
        <f>'Netzentgelte (Plan)'!A219</f>
        <v>-</v>
      </c>
      <c r="B146" s="59"/>
      <c r="C146" s="190">
        <f>'Netzentgelte (Plan)'!C219</f>
        <v>0</v>
      </c>
      <c r="D146" s="191" t="e">
        <f>'Netzentgelte (Plan)'!#REF!</f>
        <v>#REF!</v>
      </c>
      <c r="E146" s="191" t="e">
        <f>'Netzentgelte (Plan)'!#REF!</f>
        <v>#REF!</v>
      </c>
      <c r="F146" s="191">
        <f>'Netzentgelte (Plan)'!F219</f>
        <v>0</v>
      </c>
      <c r="G146" s="13"/>
      <c r="H146" s="14"/>
      <c r="I146" s="483"/>
      <c r="J146" s="156"/>
      <c r="K146" s="483"/>
      <c r="L146" s="156"/>
      <c r="N146" s="143"/>
      <c r="O146" s="14"/>
      <c r="P146" s="470"/>
      <c r="Q146" s="369"/>
      <c r="R146" s="359"/>
      <c r="S146" s="359"/>
      <c r="T146" s="359"/>
      <c r="U146" s="367"/>
    </row>
    <row r="147" spans="1:25" s="4" customFormat="1" x14ac:dyDescent="0.2">
      <c r="A147" s="59"/>
      <c r="B147" s="59"/>
      <c r="C147" s="13"/>
      <c r="G147" s="13"/>
      <c r="H147" s="14"/>
      <c r="I147" s="13"/>
      <c r="N147" s="143"/>
      <c r="O147" s="14"/>
      <c r="P147" s="368"/>
      <c r="Q147" s="369"/>
      <c r="R147" s="369"/>
      <c r="S147" s="369"/>
      <c r="T147" s="369"/>
      <c r="U147" s="370"/>
    </row>
    <row r="148" spans="1:25" s="4" customFormat="1" ht="15.75" thickBot="1" x14ac:dyDescent="0.25">
      <c r="A148" s="59"/>
      <c r="B148" s="59"/>
      <c r="C148" s="13"/>
      <c r="G148" s="13"/>
      <c r="H148" s="14"/>
      <c r="I148" s="13"/>
      <c r="N148" s="143"/>
      <c r="O148" s="14"/>
      <c r="P148" s="368"/>
      <c r="Q148" s="369"/>
      <c r="R148" s="369"/>
      <c r="S148" s="369"/>
      <c r="T148" s="369"/>
      <c r="U148" s="370"/>
    </row>
    <row r="149" spans="1:25" s="4" customFormat="1" x14ac:dyDescent="0.2">
      <c r="A149" s="9"/>
      <c r="B149" s="9"/>
      <c r="C149" s="9"/>
      <c r="D149" s="9"/>
      <c r="E149" s="9"/>
      <c r="F149" s="9"/>
      <c r="G149" s="9"/>
      <c r="H149" s="9"/>
      <c r="I149" s="9"/>
      <c r="J149" s="9"/>
      <c r="K149" s="9"/>
      <c r="L149" s="9"/>
      <c r="M149" s="9"/>
      <c r="N149" s="344"/>
      <c r="O149" s="9"/>
      <c r="P149" s="420"/>
      <c r="Q149" s="420"/>
      <c r="R149" s="420"/>
      <c r="S149" s="420"/>
      <c r="T149" s="420"/>
      <c r="U149" s="421"/>
    </row>
    <row r="150" spans="1:25" s="137" customFormat="1" ht="18" customHeight="1" x14ac:dyDescent="0.25">
      <c r="A150" s="296"/>
      <c r="B150" s="297"/>
      <c r="C150" s="297"/>
      <c r="D150" s="297"/>
      <c r="E150" s="297"/>
      <c r="F150" s="297"/>
      <c r="G150" s="297"/>
      <c r="H150" s="297"/>
      <c r="I150" s="297"/>
      <c r="J150" s="297"/>
      <c r="K150" s="297"/>
      <c r="L150" s="297"/>
      <c r="M150" s="297"/>
      <c r="N150" s="136"/>
      <c r="P150" s="410"/>
      <c r="Q150" s="410"/>
      <c r="R150" s="410"/>
      <c r="S150" s="410"/>
      <c r="T150" s="411" t="s">
        <v>109</v>
      </c>
      <c r="U150" s="410"/>
    </row>
    <row r="151" spans="1:25" s="137" customFormat="1" ht="6" customHeight="1" x14ac:dyDescent="0.25">
      <c r="A151" s="296"/>
      <c r="B151" s="297"/>
      <c r="C151" s="297"/>
      <c r="D151" s="297"/>
      <c r="E151" s="297"/>
      <c r="F151" s="297"/>
      <c r="G151" s="297"/>
      <c r="H151" s="297"/>
      <c r="I151" s="297"/>
      <c r="J151" s="297"/>
      <c r="K151" s="297"/>
      <c r="L151" s="297"/>
      <c r="M151" s="297"/>
      <c r="N151" s="136"/>
      <c r="P151" s="410"/>
      <c r="Q151" s="410"/>
      <c r="R151" s="410"/>
      <c r="S151" s="410"/>
      <c r="T151" s="411"/>
      <c r="U151" s="410"/>
    </row>
    <row r="152" spans="1:25" x14ac:dyDescent="0.2">
      <c r="A152" s="1097"/>
      <c r="B152" s="1097"/>
      <c r="C152" s="1097"/>
      <c r="D152" s="1097"/>
      <c r="E152" s="1097"/>
      <c r="F152" s="1097"/>
      <c r="G152" s="1097"/>
      <c r="H152" s="1097"/>
      <c r="I152" s="1097"/>
      <c r="J152" s="1097"/>
      <c r="K152" s="1097"/>
      <c r="L152" s="1097"/>
      <c r="M152" s="1097"/>
      <c r="U152" s="351"/>
    </row>
    <row r="153" spans="1:25" ht="5.25" customHeight="1" x14ac:dyDescent="0.2">
      <c r="A153" s="299"/>
      <c r="B153" s="299"/>
      <c r="C153" s="299"/>
      <c r="D153" s="299"/>
      <c r="E153" s="299"/>
      <c r="F153" s="299"/>
      <c r="G153" s="299"/>
      <c r="H153" s="299"/>
      <c r="I153" s="299"/>
      <c r="J153" s="299"/>
      <c r="K153" s="299"/>
      <c r="L153" s="299"/>
      <c r="M153" s="299"/>
      <c r="U153" s="351"/>
    </row>
    <row r="154" spans="1:25" s="283" customFormat="1" ht="15" customHeight="1" x14ac:dyDescent="0.2">
      <c r="A154" s="298"/>
      <c r="B154" s="298"/>
      <c r="C154" s="298"/>
      <c r="D154" s="298"/>
      <c r="E154" s="298"/>
      <c r="F154" s="298"/>
      <c r="G154" s="298"/>
      <c r="H154" s="298"/>
      <c r="I154" s="298"/>
      <c r="J154" s="298"/>
      <c r="K154" s="298"/>
      <c r="L154" s="298"/>
      <c r="M154" s="298"/>
      <c r="N154" s="284"/>
      <c r="P154" s="422"/>
      <c r="Q154" s="422"/>
      <c r="R154" s="422"/>
      <c r="S154" s="422"/>
      <c r="T154" s="423"/>
      <c r="U154" s="412" t="s">
        <v>125</v>
      </c>
    </row>
    <row r="155" spans="1:25" ht="15" customHeight="1" x14ac:dyDescent="0.2">
      <c r="A155" s="298"/>
      <c r="T155" s="369"/>
      <c r="U155" s="412">
        <f>Allgemeines!B14</f>
        <v>2024</v>
      </c>
    </row>
    <row r="156" spans="1:25" x14ac:dyDescent="0.2">
      <c r="A156" s="138"/>
      <c r="T156" s="413" t="s">
        <v>110</v>
      </c>
      <c r="U156" s="350" t="e">
        <f>U10+U22+U27+U34+U42+U54+U122+U136</f>
        <v>#REF!</v>
      </c>
    </row>
    <row r="157" spans="1:25" x14ac:dyDescent="0.2">
      <c r="S157" s="414" t="s">
        <v>192</v>
      </c>
      <c r="U157" s="418">
        <f>U72</f>
        <v>0</v>
      </c>
    </row>
    <row r="158" spans="1:25" ht="15.75" x14ac:dyDescent="0.25">
      <c r="T158" s="415" t="s">
        <v>25</v>
      </c>
      <c r="U158" s="419" t="e">
        <f>SUM(U156:U157)</f>
        <v>#REF!</v>
      </c>
    </row>
    <row r="159" spans="1:25" ht="15.75" x14ac:dyDescent="0.25">
      <c r="P159" s="369"/>
      <c r="Q159" s="369"/>
      <c r="R159" s="369"/>
      <c r="S159" s="359"/>
      <c r="T159" s="416"/>
      <c r="U159" s="392"/>
    </row>
    <row r="160" spans="1:25" x14ac:dyDescent="0.2">
      <c r="P160" s="369"/>
      <c r="Q160" s="369"/>
      <c r="R160" s="369"/>
      <c r="S160" s="369"/>
      <c r="T160" s="369"/>
      <c r="U160" s="392"/>
    </row>
  </sheetData>
  <sheetProtection formatColumns="0" formatRows="0"/>
  <mergeCells count="22">
    <mergeCell ref="A32:A33"/>
    <mergeCell ref="A25:A26"/>
    <mergeCell ref="R93:R94"/>
    <mergeCell ref="A86:A87"/>
    <mergeCell ref="C64:E64"/>
    <mergeCell ref="I92:L92"/>
    <mergeCell ref="A152:M152"/>
    <mergeCell ref="C3:F3"/>
    <mergeCell ref="I93:L93"/>
    <mergeCell ref="Q93:Q94"/>
    <mergeCell ref="I3:M3"/>
    <mergeCell ref="P3:U3"/>
    <mergeCell ref="U5:U8"/>
    <mergeCell ref="U19:U20"/>
    <mergeCell ref="U133:U134"/>
    <mergeCell ref="U39:U40"/>
    <mergeCell ref="P63:P64"/>
    <mergeCell ref="Q63:Q64"/>
    <mergeCell ref="U51:U52"/>
    <mergeCell ref="P133:P134"/>
    <mergeCell ref="R63:R64"/>
    <mergeCell ref="U63:U64"/>
  </mergeCells>
  <phoneticPr fontId="4" type="noConversion"/>
  <printOptions horizontalCentered="1"/>
  <pageMargins left="0.43307086614173229" right="0.23622047244094491" top="0.51181102362204722" bottom="0.31496062992125984" header="0.15748031496062992" footer="0.15748031496062992"/>
  <pageSetup paperSize="8" scale="30" orientation="landscape" r:id="rId1"/>
  <headerFooter alignWithMargins="0">
    <oddFooter>&amp;L&amp;8&amp;D&amp;R&amp;8&amp;A - &amp;F</oddFooter>
  </headerFooter>
  <colBreaks count="2" manualBreakCount="2">
    <brk id="7" max="159" man="1"/>
    <brk id="14" max="15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pageSetUpPr fitToPage="1"/>
  </sheetPr>
  <dimension ref="A1:C18"/>
  <sheetViews>
    <sheetView view="pageBreakPreview" zoomScaleNormal="100" zoomScaleSheetLayoutView="100" workbookViewId="0">
      <selection activeCell="B29" sqref="B29"/>
    </sheetView>
  </sheetViews>
  <sheetFormatPr baseColWidth="10" defaultColWidth="12.5703125" defaultRowHeight="15.75" x14ac:dyDescent="0.25"/>
  <cols>
    <col min="1" max="1" width="56.85546875" style="547" customWidth="1"/>
    <col min="2" max="3" width="50.7109375" style="547" customWidth="1"/>
    <col min="4" max="16384" width="12.5703125" style="547"/>
  </cols>
  <sheetData>
    <row r="1" spans="1:3" s="543" customFormat="1" ht="21" x14ac:dyDescent="0.2">
      <c r="A1" s="549" t="s">
        <v>243</v>
      </c>
    </row>
    <row r="2" spans="1:3" s="545" customFormat="1" ht="18.75" x14ac:dyDescent="0.25">
      <c r="A2" s="544"/>
      <c r="B2" s="777">
        <f>Allgemeines!B14</f>
        <v>2024</v>
      </c>
    </row>
    <row r="3" spans="1:3" x14ac:dyDescent="0.25">
      <c r="B3" s="778" t="s">
        <v>256</v>
      </c>
    </row>
    <row r="4" spans="1:3" x14ac:dyDescent="0.25">
      <c r="B4" s="778"/>
    </row>
    <row r="6" spans="1:3" ht="15.75" customHeight="1" x14ac:dyDescent="0.25">
      <c r="A6" s="546"/>
      <c r="B6" s="1133" t="s">
        <v>245</v>
      </c>
    </row>
    <row r="7" spans="1:3" x14ac:dyDescent="0.25">
      <c r="A7" s="544"/>
      <c r="B7" s="1134"/>
    </row>
    <row r="8" spans="1:3" ht="30" customHeight="1" x14ac:dyDescent="0.25">
      <c r="A8" s="558" t="s">
        <v>110</v>
      </c>
      <c r="B8" s="902">
        <f>'Netzentgelte (Plan)'!V225</f>
        <v>0</v>
      </c>
    </row>
    <row r="9" spans="1:3" ht="30" customHeight="1" x14ac:dyDescent="0.25">
      <c r="A9" s="558" t="s">
        <v>192</v>
      </c>
      <c r="B9" s="903">
        <f>'Netzentgelte (Plan)'!V226</f>
        <v>0</v>
      </c>
    </row>
    <row r="10" spans="1:3" ht="30" customHeight="1" x14ac:dyDescent="0.25">
      <c r="A10" s="553" t="s">
        <v>224</v>
      </c>
      <c r="B10" s="904">
        <f>SUM(B8:B9)</f>
        <v>0</v>
      </c>
    </row>
    <row r="11" spans="1:3" ht="30" customHeight="1" x14ac:dyDescent="0.25">
      <c r="A11" s="557" t="s">
        <v>246</v>
      </c>
      <c r="B11" s="905">
        <f>Allgemeines!B16</f>
        <v>0</v>
      </c>
    </row>
    <row r="12" spans="1:3" ht="30" customHeight="1" x14ac:dyDescent="0.25">
      <c r="A12" s="556" t="s">
        <v>247</v>
      </c>
      <c r="B12" s="905">
        <f>B11-B10</f>
        <v>0</v>
      </c>
    </row>
    <row r="13" spans="1:3" ht="30" customHeight="1" x14ac:dyDescent="0.25">
      <c r="A13" s="554" t="s">
        <v>248</v>
      </c>
      <c r="B13" s="555" t="e">
        <f>B12/B11</f>
        <v>#DIV/0!</v>
      </c>
      <c r="C13" s="1135" t="e">
        <f>IF(B13&gt;3%,"Unterverprobung der angepassten Erlösobergrenze: BITTE ERLÄUTERN UND BERECHNUNG ÜBERPRÜFEN"," ")</f>
        <v>#DIV/0!</v>
      </c>
    </row>
    <row r="14" spans="1:3" ht="15" customHeight="1" x14ac:dyDescent="0.25">
      <c r="B14" s="1136" t="e">
        <f>IF(B13&lt;-1%,"Überverprobung der angepassten Erlösobergrenze: BITTE ERLÄUTERN UND BERECHNUNG ÜBERPRÜFEN"," ")</f>
        <v>#DIV/0!</v>
      </c>
      <c r="C14" s="1135"/>
    </row>
    <row r="15" spans="1:3" ht="15.75" customHeight="1" x14ac:dyDescent="0.25">
      <c r="A15" s="548"/>
      <c r="B15" s="1137"/>
      <c r="C15" s="1135"/>
    </row>
    <row r="16" spans="1:3" ht="15.75" customHeight="1" x14ac:dyDescent="0.25">
      <c r="B16" s="1137"/>
    </row>
    <row r="17" spans="2:2" ht="15.75" customHeight="1" x14ac:dyDescent="0.25">
      <c r="B17" s="1137"/>
    </row>
    <row r="18" spans="2:2" ht="15.75" customHeight="1" x14ac:dyDescent="0.25">
      <c r="B18" s="776"/>
    </row>
  </sheetData>
  <sheetProtection sheet="1" objects="1" scenarios="1"/>
  <mergeCells count="3">
    <mergeCell ref="B6:B7"/>
    <mergeCell ref="C13:C15"/>
    <mergeCell ref="B14:B17"/>
  </mergeCells>
  <conditionalFormatting sqref="B14">
    <cfRule type="containsText" dxfId="16" priority="2" operator="containsText" text="Überverprobung der angepassten Erlösobergrenze: BITTE ERLÄUTERN UND BERECHNUNG ÜBERPRÜFEN">
      <formula>NOT(ISERROR(SEARCH("Überverprobung der angepassten Erlösobergrenze: BITTE ERLÄUTERN UND BERECHNUNG ÜBERPRÜFEN",B14)))</formula>
    </cfRule>
  </conditionalFormatting>
  <conditionalFormatting sqref="C13:C15">
    <cfRule type="containsText" dxfId="15" priority="1" operator="containsText" text="Unterverprobung der angepassten Erlösobergrenze: BITTE ERLÄUTERN UND BERECHNUNG ÜBERPRÜFEN">
      <formula>NOT(ISERROR(SEARCH("Unterverprobung der angepassten Erlösobergrenze: BITTE ERLÄUTERN UND BERECHNUNG ÜBERPRÜFEN",C13)))</formula>
    </cfRule>
  </conditionalFormatting>
  <pageMargins left="0.55000000000000004" right="0.57999999999999996" top="0.56999999999999995" bottom="0.56000000000000005" header="0.39370078740157483" footer="0.22"/>
  <pageSetup paperSize="9" scale="86" orientation="landscape" r:id="rId1"/>
  <headerFooter alignWithMargins="0">
    <oddFooter>&amp;L&amp;8&amp;D&amp;R&amp;8&amp;A -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3"/>
  <sheetViews>
    <sheetView zoomScaleNormal="100" workbookViewId="0">
      <selection activeCell="J17" sqref="J17"/>
    </sheetView>
  </sheetViews>
  <sheetFormatPr baseColWidth="10" defaultColWidth="11.42578125" defaultRowHeight="12.75" x14ac:dyDescent="0.2"/>
  <cols>
    <col min="1" max="1" width="3.5703125" style="519" customWidth="1"/>
    <col min="2" max="2" width="34.140625" style="519" customWidth="1"/>
    <col min="3" max="3" width="11.7109375" style="519" customWidth="1"/>
    <col min="4" max="4" width="65.5703125" style="519" customWidth="1"/>
    <col min="5" max="16384" width="11.42578125" style="519"/>
  </cols>
  <sheetData>
    <row r="2" spans="1:4" ht="21" x14ac:dyDescent="0.2">
      <c r="A2" s="531" t="s">
        <v>244</v>
      </c>
    </row>
    <row r="5" spans="1:4" s="532" customFormat="1" ht="24.95" customHeight="1" x14ac:dyDescent="0.2">
      <c r="B5" s="533" t="s">
        <v>239</v>
      </c>
      <c r="C5" s="533" t="s">
        <v>240</v>
      </c>
      <c r="D5" s="533" t="s">
        <v>241</v>
      </c>
    </row>
    <row r="6" spans="1:4" ht="24.95" customHeight="1" x14ac:dyDescent="0.2">
      <c r="B6" s="534"/>
      <c r="C6" s="535"/>
      <c r="D6" s="536"/>
    </row>
    <row r="7" spans="1:4" ht="24.95" customHeight="1" x14ac:dyDescent="0.2">
      <c r="B7" s="537"/>
      <c r="C7" s="538"/>
      <c r="D7" s="539"/>
    </row>
    <row r="8" spans="1:4" ht="24.95" customHeight="1" x14ac:dyDescent="0.2">
      <c r="B8" s="537"/>
      <c r="C8" s="538"/>
      <c r="D8" s="539"/>
    </row>
    <row r="9" spans="1:4" ht="24.95" customHeight="1" x14ac:dyDescent="0.2">
      <c r="B9" s="537"/>
      <c r="C9" s="538"/>
      <c r="D9" s="539"/>
    </row>
    <row r="10" spans="1:4" ht="24.95" customHeight="1" x14ac:dyDescent="0.2">
      <c r="B10" s="537"/>
      <c r="C10" s="538"/>
      <c r="D10" s="539"/>
    </row>
    <row r="11" spans="1:4" ht="24.95" customHeight="1" x14ac:dyDescent="0.2">
      <c r="B11" s="537"/>
      <c r="C11" s="538"/>
      <c r="D11" s="539"/>
    </row>
    <row r="12" spans="1:4" ht="24.95" customHeight="1" x14ac:dyDescent="0.2">
      <c r="B12" s="537"/>
      <c r="C12" s="538"/>
      <c r="D12" s="539"/>
    </row>
    <row r="13" spans="1:4" ht="24.95" customHeight="1" x14ac:dyDescent="0.2">
      <c r="B13" s="537"/>
      <c r="C13" s="538"/>
      <c r="D13" s="539"/>
    </row>
    <row r="14" spans="1:4" ht="24.95" customHeight="1" x14ac:dyDescent="0.2">
      <c r="B14" s="537"/>
      <c r="C14" s="538"/>
      <c r="D14" s="539"/>
    </row>
    <row r="15" spans="1:4" ht="24.95" customHeight="1" x14ac:dyDescent="0.2">
      <c r="B15" s="537"/>
      <c r="C15" s="538"/>
      <c r="D15" s="539"/>
    </row>
    <row r="16" spans="1:4" ht="24.95" customHeight="1" x14ac:dyDescent="0.2">
      <c r="B16" s="537"/>
      <c r="C16" s="538"/>
      <c r="D16" s="539"/>
    </row>
    <row r="17" spans="2:4" ht="24.95" customHeight="1" x14ac:dyDescent="0.2">
      <c r="B17" s="537"/>
      <c r="C17" s="538"/>
      <c r="D17" s="539"/>
    </row>
    <row r="18" spans="2:4" ht="24.95" customHeight="1" x14ac:dyDescent="0.2">
      <c r="B18" s="537"/>
      <c r="C18" s="538"/>
      <c r="D18" s="539"/>
    </row>
    <row r="19" spans="2:4" ht="24.95" customHeight="1" x14ac:dyDescent="0.2">
      <c r="B19" s="537"/>
      <c r="C19" s="538"/>
      <c r="D19" s="539"/>
    </row>
    <row r="20" spans="2:4" ht="24.95" customHeight="1" x14ac:dyDescent="0.2">
      <c r="B20" s="537"/>
      <c r="C20" s="538"/>
      <c r="D20" s="539"/>
    </row>
    <row r="21" spans="2:4" ht="24.95" customHeight="1" x14ac:dyDescent="0.2">
      <c r="B21" s="537"/>
      <c r="C21" s="538"/>
      <c r="D21" s="539"/>
    </row>
    <row r="22" spans="2:4" ht="24.95" customHeight="1" x14ac:dyDescent="0.2">
      <c r="B22" s="537"/>
      <c r="C22" s="538"/>
      <c r="D22" s="539"/>
    </row>
    <row r="23" spans="2:4" ht="24.95" customHeight="1" x14ac:dyDescent="0.2">
      <c r="B23" s="540" t="s">
        <v>242</v>
      </c>
      <c r="C23" s="541"/>
      <c r="D23" s="542"/>
    </row>
  </sheetData>
  <pageMargins left="0.7" right="0.7" top="0.78740157499999996" bottom="0.78740157499999996" header="0.3" footer="0.3"/>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13"/>
    <pageSetUpPr fitToPage="1"/>
  </sheetPr>
  <dimension ref="A1:F96"/>
  <sheetViews>
    <sheetView showGridLines="0" zoomScale="80" zoomScaleNormal="80" zoomScaleSheetLayoutView="75" workbookViewId="0">
      <pane xSplit="1" ySplit="2" topLeftCell="B3" activePane="bottomRight" state="frozen"/>
      <selection activeCell="C48" sqref="C48"/>
      <selection pane="topRight" activeCell="C48" sqref="C48"/>
      <selection pane="bottomLeft" activeCell="C48" sqref="C48"/>
      <selection pane="bottomRight" activeCell="C48" sqref="C48"/>
    </sheetView>
  </sheetViews>
  <sheetFormatPr baseColWidth="10" defaultColWidth="11.42578125" defaultRowHeight="15" x14ac:dyDescent="0.2"/>
  <cols>
    <col min="1" max="1" width="50.7109375" style="162" customWidth="1"/>
    <col min="2" max="2" width="40.7109375" style="162" customWidth="1"/>
    <col min="3" max="3" width="25.7109375" style="162" customWidth="1"/>
    <col min="4" max="4" width="8.28515625" style="162" customWidth="1"/>
    <col min="5" max="5" width="25.7109375" style="162" customWidth="1"/>
    <col min="6" max="6" width="25.28515625" style="426" customWidth="1"/>
    <col min="7" max="16384" width="11.42578125" style="162"/>
  </cols>
  <sheetData>
    <row r="1" spans="1:6" ht="18" x14ac:dyDescent="0.25">
      <c r="A1" s="161" t="str">
        <f>"V. Ermittlung der Differenz gemäß § 5 Abs. 1 Satz 2 i. V. m. § 11 Abs. 2 Satz 1 Nr. 4 ARegV (Vorgelagerte Netzkosten) im Jahr "  &amp;Allgemeines!B14</f>
        <v>V. Ermittlung der Differenz gemäß § 5 Abs. 1 Satz 2 i. V. m. § 11 Abs. 2 Satz 1 Nr. 4 ARegV (Vorgelagerte Netzkosten) im Jahr 2024</v>
      </c>
      <c r="C1" s="163"/>
    </row>
    <row r="2" spans="1:6" ht="15.75" thickBot="1" x14ac:dyDescent="0.25"/>
    <row r="3" spans="1:6" ht="15.75" x14ac:dyDescent="0.25">
      <c r="A3" s="164"/>
      <c r="B3" s="165"/>
      <c r="C3" s="166"/>
      <c r="D3" s="166"/>
      <c r="E3" s="166"/>
      <c r="F3" s="427"/>
    </row>
    <row r="4" spans="1:6" ht="15.75" x14ac:dyDescent="0.25">
      <c r="A4" s="167" t="s">
        <v>30</v>
      </c>
      <c r="B4" s="139"/>
      <c r="C4" s="169" t="s">
        <v>119</v>
      </c>
      <c r="D4" s="169" t="s">
        <v>32</v>
      </c>
      <c r="E4" s="140"/>
      <c r="F4" s="428"/>
    </row>
    <row r="5" spans="1:6" ht="15.75" x14ac:dyDescent="0.25">
      <c r="A5" s="1" t="s">
        <v>31</v>
      </c>
      <c r="B5" s="183"/>
      <c r="C5" s="169" t="s">
        <v>113</v>
      </c>
      <c r="D5" s="169" t="s">
        <v>33</v>
      </c>
      <c r="E5" s="140"/>
      <c r="F5" s="428"/>
    </row>
    <row r="6" spans="1:6" x14ac:dyDescent="0.2">
      <c r="A6" s="160"/>
      <c r="B6" s="168"/>
      <c r="C6" s="159"/>
      <c r="D6" s="159"/>
      <c r="E6" s="159"/>
      <c r="F6" s="428"/>
    </row>
    <row r="7" spans="1:6" ht="15.75" x14ac:dyDescent="0.25">
      <c r="A7" s="160"/>
      <c r="B7" s="159"/>
      <c r="C7" s="169" t="s">
        <v>115</v>
      </c>
      <c r="D7" s="159"/>
      <c r="E7" s="159"/>
      <c r="F7" s="428"/>
    </row>
    <row r="8" spans="1:6" ht="15.75" x14ac:dyDescent="0.25">
      <c r="A8" s="160"/>
      <c r="B8" s="159"/>
      <c r="C8" s="184" t="s">
        <v>117</v>
      </c>
      <c r="D8" s="159"/>
      <c r="E8" s="159"/>
      <c r="F8" s="429" t="s">
        <v>118</v>
      </c>
    </row>
    <row r="9" spans="1:6" ht="31.5" x14ac:dyDescent="0.25">
      <c r="A9" s="160"/>
      <c r="B9" s="169" t="s">
        <v>28</v>
      </c>
      <c r="C9" s="498" t="s">
        <v>116</v>
      </c>
      <c r="D9" s="169" t="s">
        <v>28</v>
      </c>
      <c r="E9" s="169" t="s">
        <v>114</v>
      </c>
      <c r="F9" s="429" t="s">
        <v>208</v>
      </c>
    </row>
    <row r="10" spans="1:6" x14ac:dyDescent="0.2">
      <c r="A10" s="160" t="s">
        <v>27</v>
      </c>
      <c r="B10" s="159" t="s">
        <v>29</v>
      </c>
      <c r="C10" s="499"/>
      <c r="D10" s="186" t="s">
        <v>34</v>
      </c>
      <c r="E10" s="141"/>
      <c r="F10" s="430">
        <f>C10*E10</f>
        <v>0</v>
      </c>
    </row>
    <row r="11" spans="1:6" x14ac:dyDescent="0.2">
      <c r="A11" s="160" t="s">
        <v>26</v>
      </c>
      <c r="B11" s="159" t="s">
        <v>35</v>
      </c>
      <c r="C11" s="499"/>
      <c r="D11" s="186" t="s">
        <v>36</v>
      </c>
      <c r="E11" s="141"/>
      <c r="F11" s="431">
        <f>C11*E11/100</f>
        <v>0</v>
      </c>
    </row>
    <row r="12" spans="1:6" x14ac:dyDescent="0.2">
      <c r="A12" s="326" t="s">
        <v>192</v>
      </c>
      <c r="B12" s="141"/>
      <c r="C12" s="499"/>
      <c r="D12" s="187" t="s">
        <v>68</v>
      </c>
      <c r="E12" s="141"/>
      <c r="F12" s="432">
        <f>C12*E12</f>
        <v>0</v>
      </c>
    </row>
    <row r="13" spans="1:6" ht="15.75" x14ac:dyDescent="0.25">
      <c r="A13" s="171" t="s">
        <v>37</v>
      </c>
      <c r="B13" s="159"/>
      <c r="C13" s="441"/>
      <c r="D13" s="159"/>
      <c r="E13" s="172"/>
      <c r="F13" s="428"/>
    </row>
    <row r="14" spans="1:6" x14ac:dyDescent="0.2">
      <c r="A14" s="173"/>
      <c r="B14" s="139"/>
      <c r="C14" s="499"/>
      <c r="D14" s="170"/>
      <c r="E14" s="141"/>
      <c r="F14" s="433"/>
    </row>
    <row r="15" spans="1:6" x14ac:dyDescent="0.2">
      <c r="A15" s="173"/>
      <c r="B15" s="139"/>
      <c r="C15" s="499"/>
      <c r="D15" s="170"/>
      <c r="E15" s="141"/>
      <c r="F15" s="433"/>
    </row>
    <row r="16" spans="1:6" x14ac:dyDescent="0.2">
      <c r="A16" s="173"/>
      <c r="B16" s="139"/>
      <c r="C16" s="499"/>
      <c r="D16" s="170"/>
      <c r="E16" s="141"/>
      <c r="F16" s="433"/>
    </row>
    <row r="17" spans="1:6" x14ac:dyDescent="0.2">
      <c r="A17" s="173"/>
      <c r="B17" s="139"/>
      <c r="C17" s="499"/>
      <c r="D17" s="170"/>
      <c r="E17" s="141"/>
      <c r="F17" s="433"/>
    </row>
    <row r="18" spans="1:6" x14ac:dyDescent="0.2">
      <c r="A18" s="173"/>
      <c r="B18" s="139"/>
      <c r="C18" s="499"/>
      <c r="D18" s="139"/>
      <c r="E18" s="141"/>
      <c r="F18" s="433"/>
    </row>
    <row r="19" spans="1:6" ht="15.75" thickBot="1" x14ac:dyDescent="0.25">
      <c r="A19" s="174"/>
      <c r="B19" s="175"/>
      <c r="C19" s="500"/>
      <c r="D19" s="175"/>
      <c r="E19" s="175"/>
      <c r="F19" s="434"/>
    </row>
    <row r="20" spans="1:6" ht="15.75" x14ac:dyDescent="0.25">
      <c r="A20" s="164"/>
      <c r="B20" s="165"/>
      <c r="C20" s="501"/>
      <c r="D20" s="166"/>
      <c r="E20" s="166"/>
      <c r="F20" s="427"/>
    </row>
    <row r="21" spans="1:6" ht="15.75" x14ac:dyDescent="0.25">
      <c r="A21" s="167" t="s">
        <v>38</v>
      </c>
      <c r="B21" s="139"/>
      <c r="C21" s="502" t="s">
        <v>119</v>
      </c>
      <c r="D21" s="169" t="s">
        <v>32</v>
      </c>
      <c r="E21" s="140"/>
      <c r="F21" s="428"/>
    </row>
    <row r="22" spans="1:6" ht="15.75" x14ac:dyDescent="0.25">
      <c r="A22" s="1" t="s">
        <v>31</v>
      </c>
      <c r="B22" s="183"/>
      <c r="C22" s="502" t="s">
        <v>113</v>
      </c>
      <c r="D22" s="169" t="s">
        <v>33</v>
      </c>
      <c r="E22" s="140"/>
      <c r="F22" s="428"/>
    </row>
    <row r="23" spans="1:6" x14ac:dyDescent="0.2">
      <c r="A23" s="160"/>
      <c r="B23" s="168"/>
      <c r="C23" s="441"/>
      <c r="D23" s="159"/>
      <c r="E23" s="159"/>
      <c r="F23" s="428"/>
    </row>
    <row r="24" spans="1:6" ht="15.75" x14ac:dyDescent="0.25">
      <c r="A24" s="160"/>
      <c r="B24" s="159"/>
      <c r="C24" s="502" t="s">
        <v>115</v>
      </c>
      <c r="D24" s="159"/>
      <c r="E24" s="159"/>
      <c r="F24" s="428"/>
    </row>
    <row r="25" spans="1:6" ht="15.75" x14ac:dyDescent="0.25">
      <c r="A25" s="160"/>
      <c r="B25" s="159"/>
      <c r="C25" s="503" t="s">
        <v>117</v>
      </c>
      <c r="D25" s="159"/>
      <c r="E25" s="159"/>
      <c r="F25" s="429" t="s">
        <v>118</v>
      </c>
    </row>
    <row r="26" spans="1:6" ht="31.5" x14ac:dyDescent="0.25">
      <c r="A26" s="160"/>
      <c r="B26" s="169" t="s">
        <v>28</v>
      </c>
      <c r="C26" s="504" t="s">
        <v>116</v>
      </c>
      <c r="D26" s="169" t="s">
        <v>28</v>
      </c>
      <c r="E26" s="169" t="s">
        <v>114</v>
      </c>
      <c r="F26" s="429" t="s">
        <v>208</v>
      </c>
    </row>
    <row r="27" spans="1:6" x14ac:dyDescent="0.2">
      <c r="A27" s="160" t="s">
        <v>27</v>
      </c>
      <c r="B27" s="159" t="s">
        <v>29</v>
      </c>
      <c r="C27" s="499"/>
      <c r="D27" s="186" t="s">
        <v>34</v>
      </c>
      <c r="E27" s="141"/>
      <c r="F27" s="430">
        <f>C27*E27</f>
        <v>0</v>
      </c>
    </row>
    <row r="28" spans="1:6" x14ac:dyDescent="0.2">
      <c r="A28" s="160" t="s">
        <v>26</v>
      </c>
      <c r="B28" s="159" t="s">
        <v>35</v>
      </c>
      <c r="C28" s="499"/>
      <c r="D28" s="186" t="s">
        <v>36</v>
      </c>
      <c r="E28" s="141"/>
      <c r="F28" s="431">
        <f>C28*E28/100</f>
        <v>0</v>
      </c>
    </row>
    <row r="29" spans="1:6" x14ac:dyDescent="0.2">
      <c r="A29" s="326" t="s">
        <v>192</v>
      </c>
      <c r="B29" s="141"/>
      <c r="C29" s="499"/>
      <c r="D29" s="187" t="s">
        <v>68</v>
      </c>
      <c r="E29" s="141"/>
      <c r="F29" s="432">
        <f>C29*E29</f>
        <v>0</v>
      </c>
    </row>
    <row r="30" spans="1:6" ht="15.75" x14ac:dyDescent="0.25">
      <c r="A30" s="171" t="s">
        <v>37</v>
      </c>
      <c r="B30" s="159"/>
      <c r="C30" s="441"/>
      <c r="D30" s="159"/>
      <c r="E30" s="172"/>
      <c r="F30" s="428"/>
    </row>
    <row r="31" spans="1:6" x14ac:dyDescent="0.2">
      <c r="A31" s="173"/>
      <c r="B31" s="139"/>
      <c r="C31" s="499"/>
      <c r="D31" s="170"/>
      <c r="E31" s="141"/>
      <c r="F31" s="433"/>
    </row>
    <row r="32" spans="1:6" x14ac:dyDescent="0.2">
      <c r="A32" s="173"/>
      <c r="B32" s="139"/>
      <c r="C32" s="499"/>
      <c r="D32" s="170"/>
      <c r="E32" s="141"/>
      <c r="F32" s="433"/>
    </row>
    <row r="33" spans="1:6" x14ac:dyDescent="0.2">
      <c r="A33" s="173"/>
      <c r="B33" s="139"/>
      <c r="C33" s="499"/>
      <c r="D33" s="170"/>
      <c r="E33" s="141"/>
      <c r="F33" s="433"/>
    </row>
    <row r="34" spans="1:6" x14ac:dyDescent="0.2">
      <c r="A34" s="173"/>
      <c r="B34" s="139"/>
      <c r="C34" s="499"/>
      <c r="D34" s="170"/>
      <c r="E34" s="141"/>
      <c r="F34" s="433"/>
    </row>
    <row r="35" spans="1:6" x14ac:dyDescent="0.2">
      <c r="A35" s="173"/>
      <c r="B35" s="139"/>
      <c r="C35" s="499"/>
      <c r="D35" s="139"/>
      <c r="E35" s="141"/>
      <c r="F35" s="433"/>
    </row>
    <row r="36" spans="1:6" ht="15.75" thickBot="1" x14ac:dyDescent="0.25">
      <c r="A36" s="174"/>
      <c r="B36" s="175"/>
      <c r="C36" s="500"/>
      <c r="D36" s="175"/>
      <c r="E36" s="175"/>
      <c r="F36" s="434"/>
    </row>
    <row r="37" spans="1:6" ht="15.75" x14ac:dyDescent="0.25">
      <c r="A37" s="164"/>
      <c r="B37" s="165"/>
      <c r="C37" s="501"/>
      <c r="D37" s="166"/>
      <c r="E37" s="166"/>
      <c r="F37" s="427"/>
    </row>
    <row r="38" spans="1:6" ht="15.75" x14ac:dyDescent="0.25">
      <c r="A38" s="167" t="s">
        <v>120</v>
      </c>
      <c r="B38" s="139"/>
      <c r="C38" s="502" t="s">
        <v>119</v>
      </c>
      <c r="D38" s="169" t="s">
        <v>32</v>
      </c>
      <c r="E38" s="140"/>
      <c r="F38" s="428"/>
    </row>
    <row r="39" spans="1:6" ht="15.75" x14ac:dyDescent="0.25">
      <c r="A39" s="1" t="s">
        <v>31</v>
      </c>
      <c r="B39" s="183"/>
      <c r="C39" s="502" t="s">
        <v>113</v>
      </c>
      <c r="D39" s="169" t="s">
        <v>33</v>
      </c>
      <c r="E39" s="140"/>
      <c r="F39" s="428"/>
    </row>
    <row r="40" spans="1:6" x14ac:dyDescent="0.2">
      <c r="A40" s="160"/>
      <c r="B40" s="168"/>
      <c r="C40" s="441"/>
      <c r="D40" s="159"/>
      <c r="E40" s="159"/>
      <c r="F40" s="428"/>
    </row>
    <row r="41" spans="1:6" ht="15.75" x14ac:dyDescent="0.25">
      <c r="A41" s="160"/>
      <c r="B41" s="159"/>
      <c r="C41" s="502" t="s">
        <v>115</v>
      </c>
      <c r="D41" s="159"/>
      <c r="E41" s="159"/>
      <c r="F41" s="428"/>
    </row>
    <row r="42" spans="1:6" ht="15.75" x14ac:dyDescent="0.25">
      <c r="A42" s="160"/>
      <c r="B42" s="159"/>
      <c r="C42" s="503" t="s">
        <v>117</v>
      </c>
      <c r="D42" s="159"/>
      <c r="E42" s="159"/>
      <c r="F42" s="429" t="s">
        <v>118</v>
      </c>
    </row>
    <row r="43" spans="1:6" ht="31.5" x14ac:dyDescent="0.25">
      <c r="A43" s="160"/>
      <c r="B43" s="169" t="s">
        <v>28</v>
      </c>
      <c r="C43" s="504" t="s">
        <v>116</v>
      </c>
      <c r="D43" s="169" t="s">
        <v>28</v>
      </c>
      <c r="E43" s="169" t="s">
        <v>114</v>
      </c>
      <c r="F43" s="429" t="s">
        <v>208</v>
      </c>
    </row>
    <row r="44" spans="1:6" x14ac:dyDescent="0.2">
      <c r="A44" s="160" t="s">
        <v>27</v>
      </c>
      <c r="B44" s="159" t="s">
        <v>29</v>
      </c>
      <c r="C44" s="499"/>
      <c r="D44" s="186" t="s">
        <v>34</v>
      </c>
      <c r="E44" s="141"/>
      <c r="F44" s="430">
        <f>C44*E44</f>
        <v>0</v>
      </c>
    </row>
    <row r="45" spans="1:6" x14ac:dyDescent="0.2">
      <c r="A45" s="160" t="s">
        <v>26</v>
      </c>
      <c r="B45" s="159" t="s">
        <v>35</v>
      </c>
      <c r="C45" s="499"/>
      <c r="D45" s="186" t="s">
        <v>36</v>
      </c>
      <c r="E45" s="141"/>
      <c r="F45" s="431">
        <f>C45*E45/100</f>
        <v>0</v>
      </c>
    </row>
    <row r="46" spans="1:6" x14ac:dyDescent="0.2">
      <c r="A46" s="326" t="s">
        <v>192</v>
      </c>
      <c r="B46" s="141"/>
      <c r="C46" s="499"/>
      <c r="D46" s="187" t="s">
        <v>68</v>
      </c>
      <c r="E46" s="141"/>
      <c r="F46" s="432">
        <f>C46*E46</f>
        <v>0</v>
      </c>
    </row>
    <row r="47" spans="1:6" ht="15.75" x14ac:dyDescent="0.25">
      <c r="A47" s="171" t="s">
        <v>37</v>
      </c>
      <c r="B47" s="159"/>
      <c r="C47" s="441"/>
      <c r="D47" s="159"/>
      <c r="E47" s="172"/>
      <c r="F47" s="428"/>
    </row>
    <row r="48" spans="1:6" x14ac:dyDescent="0.2">
      <c r="A48" s="173"/>
      <c r="B48" s="139"/>
      <c r="C48" s="499"/>
      <c r="D48" s="170"/>
      <c r="E48" s="141"/>
      <c r="F48" s="433"/>
    </row>
    <row r="49" spans="1:6" x14ac:dyDescent="0.2">
      <c r="A49" s="173"/>
      <c r="B49" s="139"/>
      <c r="C49" s="499"/>
      <c r="D49" s="170"/>
      <c r="E49" s="141"/>
      <c r="F49" s="433"/>
    </row>
    <row r="50" spans="1:6" x14ac:dyDescent="0.2">
      <c r="A50" s="173"/>
      <c r="B50" s="139"/>
      <c r="C50" s="499"/>
      <c r="D50" s="170"/>
      <c r="E50" s="141"/>
      <c r="F50" s="433"/>
    </row>
    <row r="51" spans="1:6" x14ac:dyDescent="0.2">
      <c r="A51" s="173"/>
      <c r="B51" s="139"/>
      <c r="C51" s="499"/>
      <c r="D51" s="170"/>
      <c r="E51" s="141"/>
      <c r="F51" s="433"/>
    </row>
    <row r="52" spans="1:6" x14ac:dyDescent="0.2">
      <c r="A52" s="173"/>
      <c r="B52" s="139"/>
      <c r="C52" s="499"/>
      <c r="D52" s="139"/>
      <c r="E52" s="141"/>
      <c r="F52" s="433"/>
    </row>
    <row r="53" spans="1:6" ht="15.75" thickBot="1" x14ac:dyDescent="0.25">
      <c r="A53" s="174"/>
      <c r="B53" s="175"/>
      <c r="C53" s="500"/>
      <c r="D53" s="175"/>
      <c r="E53" s="175"/>
      <c r="F53" s="434"/>
    </row>
    <row r="54" spans="1:6" ht="15.75" x14ac:dyDescent="0.25">
      <c r="A54" s="164"/>
      <c r="B54" s="165"/>
      <c r="C54" s="501"/>
      <c r="D54" s="166"/>
      <c r="E54" s="166"/>
      <c r="F54" s="427"/>
    </row>
    <row r="55" spans="1:6" ht="15.75" x14ac:dyDescent="0.25">
      <c r="A55" s="167" t="s">
        <v>121</v>
      </c>
      <c r="B55" s="139"/>
      <c r="C55" s="502" t="s">
        <v>119</v>
      </c>
      <c r="D55" s="169" t="s">
        <v>32</v>
      </c>
      <c r="E55" s="140"/>
      <c r="F55" s="428"/>
    </row>
    <row r="56" spans="1:6" ht="15.75" x14ac:dyDescent="0.25">
      <c r="A56" s="1" t="s">
        <v>31</v>
      </c>
      <c r="B56" s="183"/>
      <c r="C56" s="502" t="s">
        <v>113</v>
      </c>
      <c r="D56" s="169" t="s">
        <v>33</v>
      </c>
      <c r="E56" s="140"/>
      <c r="F56" s="428"/>
    </row>
    <row r="57" spans="1:6" x14ac:dyDescent="0.2">
      <c r="A57" s="160"/>
      <c r="B57" s="168"/>
      <c r="C57" s="441"/>
      <c r="D57" s="159"/>
      <c r="E57" s="159"/>
      <c r="F57" s="428"/>
    </row>
    <row r="58" spans="1:6" ht="15.75" x14ac:dyDescent="0.25">
      <c r="A58" s="160"/>
      <c r="B58" s="159"/>
      <c r="C58" s="502" t="s">
        <v>115</v>
      </c>
      <c r="D58" s="159"/>
      <c r="E58" s="159"/>
      <c r="F58" s="428"/>
    </row>
    <row r="59" spans="1:6" ht="15.75" x14ac:dyDescent="0.25">
      <c r="A59" s="160"/>
      <c r="B59" s="159"/>
      <c r="C59" s="503" t="s">
        <v>117</v>
      </c>
      <c r="D59" s="159"/>
      <c r="E59" s="159"/>
      <c r="F59" s="429" t="s">
        <v>118</v>
      </c>
    </row>
    <row r="60" spans="1:6" ht="31.5" x14ac:dyDescent="0.25">
      <c r="A60" s="160"/>
      <c r="B60" s="169" t="s">
        <v>28</v>
      </c>
      <c r="C60" s="504" t="s">
        <v>116</v>
      </c>
      <c r="D60" s="169" t="s">
        <v>28</v>
      </c>
      <c r="E60" s="169" t="s">
        <v>114</v>
      </c>
      <c r="F60" s="429" t="s">
        <v>208</v>
      </c>
    </row>
    <row r="61" spans="1:6" x14ac:dyDescent="0.2">
      <c r="A61" s="160" t="s">
        <v>27</v>
      </c>
      <c r="B61" s="159" t="s">
        <v>29</v>
      </c>
      <c r="C61" s="499"/>
      <c r="D61" s="186" t="s">
        <v>34</v>
      </c>
      <c r="E61" s="141"/>
      <c r="F61" s="430">
        <f>C61*E61</f>
        <v>0</v>
      </c>
    </row>
    <row r="62" spans="1:6" x14ac:dyDescent="0.2">
      <c r="A62" s="160" t="s">
        <v>26</v>
      </c>
      <c r="B62" s="159" t="s">
        <v>35</v>
      </c>
      <c r="C62" s="499"/>
      <c r="D62" s="186" t="s">
        <v>36</v>
      </c>
      <c r="E62" s="141"/>
      <c r="F62" s="431">
        <f>C62*E62/100</f>
        <v>0</v>
      </c>
    </row>
    <row r="63" spans="1:6" x14ac:dyDescent="0.2">
      <c r="A63" s="326" t="s">
        <v>192</v>
      </c>
      <c r="B63" s="141"/>
      <c r="C63" s="499"/>
      <c r="D63" s="187" t="s">
        <v>68</v>
      </c>
      <c r="E63" s="141"/>
      <c r="F63" s="432">
        <f>C63*E63</f>
        <v>0</v>
      </c>
    </row>
    <row r="64" spans="1:6" ht="15.75" x14ac:dyDescent="0.25">
      <c r="A64" s="171" t="s">
        <v>37</v>
      </c>
      <c r="B64" s="159"/>
      <c r="C64" s="441"/>
      <c r="D64" s="159"/>
      <c r="E64" s="172"/>
      <c r="F64" s="428"/>
    </row>
    <row r="65" spans="1:6" x14ac:dyDescent="0.2">
      <c r="A65" s="173"/>
      <c r="B65" s="139"/>
      <c r="C65" s="499"/>
      <c r="D65" s="170"/>
      <c r="E65" s="141"/>
      <c r="F65" s="433"/>
    </row>
    <row r="66" spans="1:6" x14ac:dyDescent="0.2">
      <c r="A66" s="173"/>
      <c r="B66" s="139"/>
      <c r="C66" s="499"/>
      <c r="D66" s="170"/>
      <c r="E66" s="141"/>
      <c r="F66" s="433"/>
    </row>
    <row r="67" spans="1:6" x14ac:dyDescent="0.2">
      <c r="A67" s="173"/>
      <c r="B67" s="139"/>
      <c r="C67" s="499"/>
      <c r="D67" s="170"/>
      <c r="E67" s="141"/>
      <c r="F67" s="433"/>
    </row>
    <row r="68" spans="1:6" x14ac:dyDescent="0.2">
      <c r="A68" s="173"/>
      <c r="B68" s="139"/>
      <c r="C68" s="499"/>
      <c r="D68" s="170"/>
      <c r="E68" s="141"/>
      <c r="F68" s="433"/>
    </row>
    <row r="69" spans="1:6" x14ac:dyDescent="0.2">
      <c r="A69" s="173"/>
      <c r="B69" s="139"/>
      <c r="C69" s="499"/>
      <c r="D69" s="139"/>
      <c r="E69" s="141"/>
      <c r="F69" s="433"/>
    </row>
    <row r="70" spans="1:6" ht="15.75" thickBot="1" x14ac:dyDescent="0.25">
      <c r="A70" s="174"/>
      <c r="B70" s="175"/>
      <c r="C70" s="500"/>
      <c r="D70" s="175"/>
      <c r="E70" s="175"/>
      <c r="F70" s="434"/>
    </row>
    <row r="71" spans="1:6" ht="15.75" x14ac:dyDescent="0.25">
      <c r="A71" s="164"/>
      <c r="B71" s="165"/>
      <c r="C71" s="501"/>
      <c r="D71" s="166"/>
      <c r="E71" s="166"/>
      <c r="F71" s="427"/>
    </row>
    <row r="72" spans="1:6" ht="15.75" x14ac:dyDescent="0.25">
      <c r="A72" s="167" t="s">
        <v>122</v>
      </c>
      <c r="B72" s="139"/>
      <c r="C72" s="502" t="s">
        <v>119</v>
      </c>
      <c r="D72" s="169" t="s">
        <v>32</v>
      </c>
      <c r="E72" s="140"/>
      <c r="F72" s="428"/>
    </row>
    <row r="73" spans="1:6" ht="15.75" x14ac:dyDescent="0.25">
      <c r="A73" s="1" t="s">
        <v>31</v>
      </c>
      <c r="B73" s="183"/>
      <c r="C73" s="502" t="s">
        <v>113</v>
      </c>
      <c r="D73" s="169" t="s">
        <v>33</v>
      </c>
      <c r="E73" s="140"/>
      <c r="F73" s="428"/>
    </row>
    <row r="74" spans="1:6" x14ac:dyDescent="0.2">
      <c r="A74" s="160"/>
      <c r="B74" s="168"/>
      <c r="C74" s="441"/>
      <c r="D74" s="159"/>
      <c r="E74" s="159"/>
      <c r="F74" s="428"/>
    </row>
    <row r="75" spans="1:6" ht="15.75" x14ac:dyDescent="0.25">
      <c r="A75" s="160"/>
      <c r="B75" s="159"/>
      <c r="C75" s="502" t="s">
        <v>115</v>
      </c>
      <c r="D75" s="159"/>
      <c r="E75" s="159"/>
      <c r="F75" s="428"/>
    </row>
    <row r="76" spans="1:6" ht="15.75" x14ac:dyDescent="0.25">
      <c r="A76" s="160"/>
      <c r="B76" s="159"/>
      <c r="C76" s="503" t="s">
        <v>117</v>
      </c>
      <c r="D76" s="159"/>
      <c r="E76" s="159"/>
      <c r="F76" s="429" t="s">
        <v>118</v>
      </c>
    </row>
    <row r="77" spans="1:6" ht="31.5" x14ac:dyDescent="0.25">
      <c r="A77" s="160"/>
      <c r="B77" s="169" t="s">
        <v>28</v>
      </c>
      <c r="C77" s="504" t="s">
        <v>116</v>
      </c>
      <c r="D77" s="169" t="s">
        <v>28</v>
      </c>
      <c r="E77" s="169" t="s">
        <v>114</v>
      </c>
      <c r="F77" s="429" t="s">
        <v>208</v>
      </c>
    </row>
    <row r="78" spans="1:6" x14ac:dyDescent="0.2">
      <c r="A78" s="160" t="s">
        <v>27</v>
      </c>
      <c r="B78" s="159" t="s">
        <v>29</v>
      </c>
      <c r="C78" s="499"/>
      <c r="D78" s="186" t="s">
        <v>34</v>
      </c>
      <c r="E78" s="141"/>
      <c r="F78" s="430">
        <f>C78*E78</f>
        <v>0</v>
      </c>
    </row>
    <row r="79" spans="1:6" x14ac:dyDescent="0.2">
      <c r="A79" s="160" t="s">
        <v>26</v>
      </c>
      <c r="B79" s="159" t="s">
        <v>35</v>
      </c>
      <c r="C79" s="499"/>
      <c r="D79" s="186" t="s">
        <v>36</v>
      </c>
      <c r="E79" s="141"/>
      <c r="F79" s="431">
        <f>C79*E79/100</f>
        <v>0</v>
      </c>
    </row>
    <row r="80" spans="1:6" x14ac:dyDescent="0.2">
      <c r="A80" s="326" t="s">
        <v>192</v>
      </c>
      <c r="B80" s="141"/>
      <c r="C80" s="499"/>
      <c r="D80" s="187" t="s">
        <v>68</v>
      </c>
      <c r="E80" s="141"/>
      <c r="F80" s="432">
        <f>C80*E80</f>
        <v>0</v>
      </c>
    </row>
    <row r="81" spans="1:6" ht="15.75" x14ac:dyDescent="0.25">
      <c r="A81" s="171" t="s">
        <v>37</v>
      </c>
      <c r="B81" s="159"/>
      <c r="C81" s="441"/>
      <c r="D81" s="159"/>
      <c r="E81" s="172"/>
      <c r="F81" s="428"/>
    </row>
    <row r="82" spans="1:6" x14ac:dyDescent="0.2">
      <c r="A82" s="173"/>
      <c r="B82" s="139"/>
      <c r="C82" s="499"/>
      <c r="D82" s="170"/>
      <c r="E82" s="141"/>
      <c r="F82" s="433"/>
    </row>
    <row r="83" spans="1:6" x14ac:dyDescent="0.2">
      <c r="A83" s="173"/>
      <c r="B83" s="139"/>
      <c r="C83" s="499"/>
      <c r="D83" s="170"/>
      <c r="E83" s="141"/>
      <c r="F83" s="433"/>
    </row>
    <row r="84" spans="1:6" x14ac:dyDescent="0.2">
      <c r="A84" s="173"/>
      <c r="B84" s="139"/>
      <c r="C84" s="499"/>
      <c r="D84" s="170"/>
      <c r="E84" s="141"/>
      <c r="F84" s="433"/>
    </row>
    <row r="85" spans="1:6" x14ac:dyDescent="0.2">
      <c r="A85" s="173"/>
      <c r="B85" s="139"/>
      <c r="C85" s="499"/>
      <c r="D85" s="170"/>
      <c r="E85" s="141"/>
      <c r="F85" s="433"/>
    </row>
    <row r="86" spans="1:6" x14ac:dyDescent="0.2">
      <c r="A86" s="173"/>
      <c r="B86" s="139"/>
      <c r="C86" s="499"/>
      <c r="D86" s="139"/>
      <c r="E86" s="141"/>
      <c r="F86" s="433"/>
    </row>
    <row r="87" spans="1:6" ht="15.75" thickBot="1" x14ac:dyDescent="0.25">
      <c r="A87" s="176"/>
      <c r="B87" s="177"/>
      <c r="C87" s="177"/>
      <c r="D87" s="177"/>
      <c r="E87" s="177"/>
      <c r="F87" s="435"/>
    </row>
    <row r="88" spans="1:6" x14ac:dyDescent="0.2">
      <c r="A88" s="178"/>
      <c r="B88" s="166"/>
      <c r="C88" s="166"/>
      <c r="D88" s="166"/>
      <c r="E88" s="166"/>
      <c r="F88" s="427"/>
    </row>
    <row r="89" spans="1:6" x14ac:dyDescent="0.2">
      <c r="A89" s="160"/>
      <c r="B89" s="159"/>
      <c r="C89" s="159"/>
      <c r="D89" s="159"/>
      <c r="E89" s="159"/>
      <c r="F89" s="428"/>
    </row>
    <row r="90" spans="1:6" x14ac:dyDescent="0.2">
      <c r="A90" s="158" t="s">
        <v>111</v>
      </c>
      <c r="B90" s="159"/>
      <c r="C90" s="159"/>
      <c r="D90" s="159"/>
      <c r="E90" s="159"/>
      <c r="F90" s="436">
        <f>SUM(F10:F89)</f>
        <v>0</v>
      </c>
    </row>
    <row r="91" spans="1:6" x14ac:dyDescent="0.2">
      <c r="A91" s="158" t="s">
        <v>112</v>
      </c>
      <c r="B91" s="159"/>
      <c r="C91" s="159"/>
      <c r="D91" s="159"/>
      <c r="E91" s="159"/>
      <c r="F91" s="437"/>
    </row>
    <row r="92" spans="1:6" s="159" customFormat="1" x14ac:dyDescent="0.2">
      <c r="A92" s="179"/>
      <c r="F92" s="438"/>
    </row>
    <row r="93" spans="1:6" ht="18.75" thickBot="1" x14ac:dyDescent="0.3">
      <c r="A93" s="180" t="s">
        <v>126</v>
      </c>
      <c r="B93" s="159"/>
      <c r="C93" s="159"/>
      <c r="D93" s="159"/>
      <c r="E93" s="159"/>
      <c r="F93" s="439">
        <f>F90-F91</f>
        <v>0</v>
      </c>
    </row>
    <row r="94" spans="1:6" ht="16.5" thickTop="1" thickBot="1" x14ac:dyDescent="0.25">
      <c r="A94" s="181"/>
      <c r="B94" s="182"/>
      <c r="C94" s="182"/>
      <c r="D94" s="182"/>
      <c r="E94" s="182"/>
      <c r="F94" s="440"/>
    </row>
    <row r="95" spans="1:6" x14ac:dyDescent="0.2">
      <c r="A95" s="159"/>
      <c r="B95" s="159"/>
      <c r="C95" s="159"/>
      <c r="D95" s="159"/>
      <c r="E95" s="159"/>
      <c r="F95" s="441"/>
    </row>
    <row r="96" spans="1:6" x14ac:dyDescent="0.2">
      <c r="A96" s="185" t="s">
        <v>123</v>
      </c>
    </row>
  </sheetData>
  <sheetProtection formatColumns="0" formatRows="0"/>
  <phoneticPr fontId="6" type="noConversion"/>
  <dataValidations count="1">
    <dataValidation type="list" allowBlank="1" showInputMessage="1" showErrorMessage="1" sqref="B5 B73 B39 B22 B56">
      <formula1>"HöS, HöS/HS, HS, HS/MS, MS, MS/NS, NS"</formula1>
    </dataValidation>
  </dataValidations>
  <pageMargins left="0.55118110236220474" right="0.23" top="0.51181102362204722" bottom="0.57999999999999996" header="0.39370078740157483" footer="0.26"/>
  <pageSetup paperSize="9" scale="49" orientation="portrait" r:id="rId1"/>
  <headerFooter alignWithMargins="0">
    <oddFooter>&amp;L&amp;D&amp;R&amp;A -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56"/>
  <sheetViews>
    <sheetView showGridLines="0" zoomScale="71" zoomScaleNormal="71" workbookViewId="0">
      <selection activeCell="C48" sqref="C48"/>
    </sheetView>
  </sheetViews>
  <sheetFormatPr baseColWidth="10" defaultColWidth="11.42578125" defaultRowHeight="15" outlineLevelCol="1" x14ac:dyDescent="0.2"/>
  <cols>
    <col min="1" max="1" width="50.7109375" style="211" customWidth="1"/>
    <col min="2" max="2" width="20.7109375" style="262" customWidth="1"/>
    <col min="3" max="3" width="15.7109375" style="262" customWidth="1"/>
    <col min="4" max="4" width="15.7109375" style="263" customWidth="1"/>
    <col min="5" max="5" width="15.7109375" style="264" customWidth="1"/>
    <col min="6" max="6" width="25.7109375" style="211" customWidth="1"/>
    <col min="7" max="7" width="15.7109375" style="263" customWidth="1"/>
    <col min="8" max="8" width="15.7109375" style="264" customWidth="1"/>
    <col min="9" max="9" width="25.7109375" style="211" customWidth="1"/>
    <col min="10" max="10" width="15.7109375" style="263" customWidth="1"/>
    <col min="11" max="11" width="25.7109375" style="211" customWidth="1"/>
    <col min="12" max="12" width="15.7109375" style="263" customWidth="1"/>
    <col min="13" max="13" width="25.7109375" style="263" customWidth="1"/>
    <col min="14" max="14" width="15.7109375" style="263" customWidth="1"/>
    <col min="15" max="15" width="25.7109375" style="263" customWidth="1"/>
    <col min="16" max="16" width="15.7109375" style="263" customWidth="1"/>
    <col min="17" max="18" width="25.7109375" style="263" customWidth="1"/>
    <col min="19" max="24" width="20.7109375" style="262" hidden="1" customWidth="1" outlineLevel="1"/>
    <col min="25" max="25" width="20.7109375" style="265" customWidth="1" collapsed="1"/>
    <col min="26" max="27" width="20.7109375" style="265" customWidth="1"/>
    <col min="28" max="16384" width="11.42578125" style="211"/>
  </cols>
  <sheetData>
    <row r="1" spans="1:27" s="162" customFormat="1" ht="18" x14ac:dyDescent="0.25">
      <c r="A1" s="204" t="str">
        <f>CONCATENATE("VIa. Ermittlung der Differenz nach § 5 Abs. 1 Satz 2 i. V. m. § 11 Abs. 2 Satz 1 Nr. 5 ARegV (Kosten für Nachrüstung  nach § 10 Abs. 1 SysStabV) im Jahr ",Allgemeines!B14)</f>
        <v>VIa. Ermittlung der Differenz nach § 5 Abs. 1 Satz 2 i. V. m. § 11 Abs. 2 Satz 1 Nr. 5 ARegV (Kosten für Nachrüstung  nach § 10 Abs. 1 SysStabV) im Jahr 2024</v>
      </c>
    </row>
    <row r="2" spans="1:27" s="162" customFormat="1" ht="15.75" thickBot="1" x14ac:dyDescent="0.25"/>
    <row r="3" spans="1:27" s="162" customFormat="1" ht="15" customHeight="1" x14ac:dyDescent="0.2">
      <c r="A3" s="445" t="s">
        <v>210</v>
      </c>
      <c r="B3" s="442">
        <f>AA28</f>
        <v>0</v>
      </c>
    </row>
    <row r="4" spans="1:27" s="162" customFormat="1" ht="15" customHeight="1" x14ac:dyDescent="0.2">
      <c r="A4" s="446" t="s">
        <v>211</v>
      </c>
      <c r="B4" s="443"/>
    </row>
    <row r="5" spans="1:27" ht="14.25" customHeight="1" thickBot="1" x14ac:dyDescent="0.25">
      <c r="A5" s="447" t="s">
        <v>212</v>
      </c>
      <c r="B5" s="444">
        <f>B3-B4</f>
        <v>0</v>
      </c>
      <c r="C5" s="205"/>
      <c r="D5" s="205"/>
      <c r="E5" s="206"/>
      <c r="F5" s="207"/>
      <c r="G5" s="208"/>
      <c r="H5" s="206"/>
      <c r="I5" s="209"/>
      <c r="J5" s="208"/>
      <c r="K5" s="207"/>
      <c r="L5" s="208"/>
      <c r="M5" s="208"/>
      <c r="N5" s="208"/>
      <c r="O5" s="208"/>
      <c r="P5" s="208"/>
      <c r="Q5" s="208"/>
      <c r="R5" s="208"/>
      <c r="S5" s="210"/>
      <c r="T5" s="210"/>
      <c r="U5" s="210"/>
      <c r="V5" s="210"/>
      <c r="W5" s="210"/>
      <c r="X5" s="210"/>
      <c r="Y5" s="205"/>
      <c r="Z5" s="205"/>
      <c r="AA5" s="205"/>
    </row>
    <row r="6" spans="1:27" s="217" customFormat="1" ht="16.5" thickBot="1" x14ac:dyDescent="0.25">
      <c r="A6" s="212"/>
      <c r="B6" s="213"/>
      <c r="C6" s="213"/>
      <c r="D6" s="214"/>
      <c r="E6" s="215"/>
      <c r="F6" s="216"/>
      <c r="G6" s="216"/>
      <c r="H6" s="216"/>
      <c r="I6" s="216"/>
      <c r="J6" s="216"/>
      <c r="K6" s="216"/>
      <c r="L6" s="216"/>
      <c r="M6" s="216"/>
      <c r="N6" s="216"/>
      <c r="O6" s="216"/>
      <c r="P6" s="216"/>
      <c r="Q6" s="216"/>
      <c r="R6" s="216"/>
      <c r="S6" s="216"/>
      <c r="T6" s="216"/>
      <c r="U6" s="216"/>
      <c r="V6" s="216"/>
      <c r="W6" s="216"/>
      <c r="X6" s="216"/>
      <c r="Y6" s="216"/>
      <c r="Z6" s="216"/>
      <c r="AA6" s="216"/>
    </row>
    <row r="7" spans="1:27" ht="15.75" x14ac:dyDescent="0.2">
      <c r="A7" s="1142" t="s">
        <v>128</v>
      </c>
      <c r="B7" s="1144" t="s">
        <v>146</v>
      </c>
      <c r="C7" s="1144" t="e">
        <f>"Im Jahr " &amp;#REF!&amp; " nach-
zurüstende Wechsel-
richter**
[Anzahl]"</f>
        <v>#REF!</v>
      </c>
      <c r="D7" s="218" t="s">
        <v>129</v>
      </c>
      <c r="E7" s="219"/>
      <c r="F7" s="220"/>
      <c r="G7" s="218" t="s">
        <v>130</v>
      </c>
      <c r="H7" s="219"/>
      <c r="I7" s="220"/>
      <c r="J7" s="218" t="s">
        <v>1</v>
      </c>
      <c r="K7" s="220"/>
      <c r="L7" s="1146" t="s">
        <v>131</v>
      </c>
      <c r="M7" s="1147"/>
      <c r="N7" s="1147"/>
      <c r="O7" s="1147"/>
      <c r="P7" s="1147"/>
      <c r="Q7" s="1148"/>
      <c r="R7" s="221"/>
      <c r="S7" s="1149" t="e">
        <f>"Leistungserbringer für die angegebenen im Jahr"&amp;" "&amp;#REF!&amp;" "&amp;
"nachzurüstenden Wechselrichter"</f>
        <v>#REF!</v>
      </c>
      <c r="T7" s="1150"/>
      <c r="U7" s="1150"/>
      <c r="V7" s="1150"/>
      <c r="W7" s="1150"/>
      <c r="X7" s="1151"/>
      <c r="Y7" s="1138" t="e">
        <f>"Ist-Kosten für die Nachrüstung von Wechselrichtern des Jahres "&amp;#REF!&amp;"
 GESAMT
[€]"</f>
        <v>#REF!</v>
      </c>
      <c r="Z7" s="1138" t="s">
        <v>213</v>
      </c>
      <c r="AA7" s="1140" t="s">
        <v>214</v>
      </c>
    </row>
    <row r="8" spans="1:27" ht="249.95" customHeight="1" thickBot="1" x14ac:dyDescent="0.25">
      <c r="A8" s="1143"/>
      <c r="B8" s="1145"/>
      <c r="C8" s="1145"/>
      <c r="D8" s="222" t="s">
        <v>132</v>
      </c>
      <c r="E8" s="223" t="s">
        <v>151</v>
      </c>
      <c r="F8" s="224" t="s">
        <v>133</v>
      </c>
      <c r="G8" s="222" t="s">
        <v>132</v>
      </c>
      <c r="H8" s="223" t="s">
        <v>151</v>
      </c>
      <c r="I8" s="224" t="s">
        <v>133</v>
      </c>
      <c r="J8" s="225" t="s">
        <v>152</v>
      </c>
      <c r="K8" s="224" t="s">
        <v>133</v>
      </c>
      <c r="L8" s="224" t="s">
        <v>153</v>
      </c>
      <c r="M8" s="224" t="s">
        <v>133</v>
      </c>
      <c r="N8" s="224" t="s">
        <v>153</v>
      </c>
      <c r="O8" s="224" t="s">
        <v>133</v>
      </c>
      <c r="P8" s="224" t="s">
        <v>153</v>
      </c>
      <c r="Q8" s="224" t="s">
        <v>133</v>
      </c>
      <c r="R8" s="224" t="s">
        <v>134</v>
      </c>
      <c r="S8" s="226" t="e">
        <f>"Im Jahr "&amp;#REF!&amp;" nachzurüstende Wechselrichter
[Anzahl]"</f>
        <v>#REF!</v>
      </c>
      <c r="T8" s="226" t="s">
        <v>147</v>
      </c>
      <c r="U8" s="226" t="s">
        <v>148</v>
      </c>
      <c r="V8" s="226" t="s">
        <v>149</v>
      </c>
      <c r="W8" s="226" t="s">
        <v>150</v>
      </c>
      <c r="X8" s="226" t="s">
        <v>154</v>
      </c>
      <c r="Y8" s="1139"/>
      <c r="Z8" s="1139"/>
      <c r="AA8" s="1141"/>
    </row>
    <row r="9" spans="1:27" ht="15" customHeight="1" x14ac:dyDescent="0.2">
      <c r="A9" s="227" t="s">
        <v>135</v>
      </c>
      <c r="B9" s="228"/>
      <c r="C9" s="228"/>
      <c r="D9" s="228"/>
      <c r="E9" s="228"/>
      <c r="F9" s="228"/>
      <c r="G9" s="228"/>
      <c r="H9" s="228"/>
      <c r="I9" s="228"/>
      <c r="J9" s="228"/>
      <c r="K9" s="228"/>
      <c r="L9" s="228"/>
      <c r="M9" s="228"/>
      <c r="N9" s="228"/>
      <c r="O9" s="228"/>
      <c r="P9" s="228"/>
      <c r="Q9" s="228"/>
      <c r="R9" s="228"/>
      <c r="S9" s="229"/>
      <c r="T9" s="229"/>
      <c r="U9" s="229"/>
      <c r="V9" s="229"/>
      <c r="W9" s="229"/>
      <c r="X9" s="229"/>
      <c r="Y9" s="228"/>
      <c r="Z9" s="228"/>
      <c r="AA9" s="230"/>
    </row>
    <row r="10" spans="1:27" ht="30" customHeight="1" x14ac:dyDescent="0.2">
      <c r="A10" s="231" t="s">
        <v>136</v>
      </c>
      <c r="B10" s="266"/>
      <c r="C10" s="245"/>
      <c r="D10" s="246"/>
      <c r="E10" s="247"/>
      <c r="F10" s="248" t="s">
        <v>39</v>
      </c>
      <c r="G10" s="246"/>
      <c r="H10" s="247"/>
      <c r="I10" s="248" t="s">
        <v>39</v>
      </c>
      <c r="J10" s="246"/>
      <c r="K10" s="248" t="s">
        <v>39</v>
      </c>
      <c r="L10" s="246"/>
      <c r="M10" s="248" t="s">
        <v>39</v>
      </c>
      <c r="N10" s="246"/>
      <c r="O10" s="248" t="s">
        <v>39</v>
      </c>
      <c r="P10" s="249"/>
      <c r="Q10" s="248" t="s">
        <v>39</v>
      </c>
      <c r="R10" s="249"/>
      <c r="S10" s="245">
        <f>C10</f>
        <v>0</v>
      </c>
      <c r="T10" s="245"/>
      <c r="U10" s="245"/>
      <c r="V10" s="245"/>
      <c r="W10" s="245"/>
      <c r="X10" s="245"/>
      <c r="Y10" s="448">
        <f>(D10*E10*C10)+(C10*G10*H10)+(L10*C10+N10*C10+P10*C10)</f>
        <v>0</v>
      </c>
      <c r="Z10" s="449"/>
      <c r="AA10" s="450">
        <f>(Y10-Z10)</f>
        <v>0</v>
      </c>
    </row>
    <row r="11" spans="1:27" ht="30" customHeight="1" x14ac:dyDescent="0.2">
      <c r="A11" s="231" t="s">
        <v>137</v>
      </c>
      <c r="B11" s="266"/>
      <c r="C11" s="245"/>
      <c r="D11" s="246"/>
      <c r="E11" s="247"/>
      <c r="F11" s="248" t="s">
        <v>39</v>
      </c>
      <c r="G11" s="246"/>
      <c r="H11" s="247"/>
      <c r="I11" s="248" t="s">
        <v>39</v>
      </c>
      <c r="J11" s="246"/>
      <c r="K11" s="248" t="s">
        <v>39</v>
      </c>
      <c r="L11" s="246"/>
      <c r="M11" s="248" t="s">
        <v>39</v>
      </c>
      <c r="N11" s="246"/>
      <c r="O11" s="248" t="s">
        <v>39</v>
      </c>
      <c r="P11" s="249"/>
      <c r="Q11" s="248" t="s">
        <v>39</v>
      </c>
      <c r="R11" s="249"/>
      <c r="S11" s="245">
        <f t="shared" ref="S11:S13" si="0">C11</f>
        <v>0</v>
      </c>
      <c r="T11" s="245"/>
      <c r="U11" s="245"/>
      <c r="V11" s="245"/>
      <c r="W11" s="245"/>
      <c r="X11" s="245"/>
      <c r="Y11" s="448">
        <f t="shared" ref="Y11:Y13" si="1">(D11*E11*C11)+(C11*G11*H11)+(L11*C11+N11*C11+P11*C11)</f>
        <v>0</v>
      </c>
      <c r="Z11" s="449"/>
      <c r="AA11" s="450">
        <f t="shared" ref="AA11:AA13" si="2">(Y11-Z11)</f>
        <v>0</v>
      </c>
    </row>
    <row r="12" spans="1:27" ht="30" customHeight="1" x14ac:dyDescent="0.2">
      <c r="A12" s="231" t="s">
        <v>138</v>
      </c>
      <c r="B12" s="267"/>
      <c r="C12" s="250"/>
      <c r="D12" s="251"/>
      <c r="E12" s="252"/>
      <c r="F12" s="248" t="s">
        <v>39</v>
      </c>
      <c r="G12" s="251"/>
      <c r="H12" s="252"/>
      <c r="I12" s="248" t="s">
        <v>39</v>
      </c>
      <c r="J12" s="251"/>
      <c r="K12" s="248" t="s">
        <v>39</v>
      </c>
      <c r="L12" s="251"/>
      <c r="M12" s="248" t="s">
        <v>39</v>
      </c>
      <c r="N12" s="251"/>
      <c r="O12" s="248" t="s">
        <v>39</v>
      </c>
      <c r="P12" s="253"/>
      <c r="Q12" s="248" t="s">
        <v>39</v>
      </c>
      <c r="R12" s="253"/>
      <c r="S12" s="245">
        <f t="shared" si="0"/>
        <v>0</v>
      </c>
      <c r="T12" s="250"/>
      <c r="U12" s="250"/>
      <c r="V12" s="250"/>
      <c r="W12" s="250"/>
      <c r="X12" s="245"/>
      <c r="Y12" s="448">
        <f t="shared" si="1"/>
        <v>0</v>
      </c>
      <c r="Z12" s="449"/>
      <c r="AA12" s="450">
        <f t="shared" si="2"/>
        <v>0</v>
      </c>
    </row>
    <row r="13" spans="1:27" ht="30" customHeight="1" x14ac:dyDescent="0.2">
      <c r="A13" s="232" t="s">
        <v>139</v>
      </c>
      <c r="B13" s="267"/>
      <c r="C13" s="250"/>
      <c r="D13" s="251"/>
      <c r="E13" s="252"/>
      <c r="F13" s="248" t="s">
        <v>39</v>
      </c>
      <c r="G13" s="251"/>
      <c r="H13" s="252"/>
      <c r="I13" s="248" t="s">
        <v>39</v>
      </c>
      <c r="J13" s="251"/>
      <c r="K13" s="248" t="s">
        <v>39</v>
      </c>
      <c r="L13" s="251"/>
      <c r="M13" s="248" t="s">
        <v>39</v>
      </c>
      <c r="N13" s="251"/>
      <c r="O13" s="248" t="s">
        <v>39</v>
      </c>
      <c r="P13" s="253"/>
      <c r="Q13" s="248" t="s">
        <v>39</v>
      </c>
      <c r="R13" s="253"/>
      <c r="S13" s="245">
        <f t="shared" si="0"/>
        <v>0</v>
      </c>
      <c r="T13" s="250"/>
      <c r="U13" s="250"/>
      <c r="V13" s="250"/>
      <c r="W13" s="250"/>
      <c r="X13" s="245"/>
      <c r="Y13" s="448">
        <f t="shared" si="1"/>
        <v>0</v>
      </c>
      <c r="Z13" s="449"/>
      <c r="AA13" s="450">
        <f t="shared" si="2"/>
        <v>0</v>
      </c>
    </row>
    <row r="14" spans="1:27" s="239" customFormat="1" ht="16.5" customHeight="1" thickBot="1" x14ac:dyDescent="0.25">
      <c r="A14" s="233"/>
      <c r="B14" s="234"/>
      <c r="C14" s="234"/>
      <c r="D14" s="235"/>
      <c r="E14" s="236"/>
      <c r="F14" s="237"/>
      <c r="G14" s="235"/>
      <c r="H14" s="236"/>
      <c r="I14" s="237"/>
      <c r="J14" s="235"/>
      <c r="K14" s="237"/>
      <c r="L14" s="235"/>
      <c r="M14" s="237"/>
      <c r="N14" s="235"/>
      <c r="O14" s="237"/>
      <c r="P14" s="238"/>
      <c r="Q14" s="237"/>
      <c r="S14" s="234"/>
      <c r="T14" s="234"/>
      <c r="U14" s="234"/>
      <c r="V14" s="234"/>
      <c r="W14" s="234"/>
      <c r="X14" s="234"/>
      <c r="Y14" s="451"/>
      <c r="Z14" s="452" t="s">
        <v>25</v>
      </c>
      <c r="AA14" s="453">
        <f>SUM(AA10:AA13)</f>
        <v>0</v>
      </c>
    </row>
    <row r="15" spans="1:27" ht="15" customHeight="1" x14ac:dyDescent="0.2">
      <c r="A15" s="227" t="s">
        <v>140</v>
      </c>
      <c r="B15" s="240"/>
      <c r="C15" s="240"/>
      <c r="D15" s="240"/>
      <c r="E15" s="240"/>
      <c r="F15" s="240"/>
      <c r="G15" s="240"/>
      <c r="H15" s="240"/>
      <c r="I15" s="240"/>
      <c r="J15" s="240"/>
      <c r="K15" s="240"/>
      <c r="L15" s="240"/>
      <c r="M15" s="240"/>
      <c r="N15" s="240"/>
      <c r="O15" s="240"/>
      <c r="P15" s="240"/>
      <c r="Q15" s="240"/>
      <c r="R15" s="240"/>
      <c r="S15" s="241"/>
      <c r="T15" s="241"/>
      <c r="U15" s="241"/>
      <c r="V15" s="241"/>
      <c r="W15" s="241"/>
      <c r="X15" s="241"/>
      <c r="Y15" s="454"/>
      <c r="Z15" s="454"/>
      <c r="AA15" s="455"/>
    </row>
    <row r="16" spans="1:27" ht="30" customHeight="1" x14ac:dyDescent="0.2">
      <c r="A16" s="231" t="s">
        <v>136</v>
      </c>
      <c r="B16" s="266"/>
      <c r="C16" s="245"/>
      <c r="D16" s="246"/>
      <c r="E16" s="247"/>
      <c r="F16" s="248" t="s">
        <v>39</v>
      </c>
      <c r="G16" s="246"/>
      <c r="H16" s="247"/>
      <c r="I16" s="248" t="s">
        <v>39</v>
      </c>
      <c r="J16" s="246"/>
      <c r="K16" s="248" t="s">
        <v>39</v>
      </c>
      <c r="L16" s="246"/>
      <c r="M16" s="248" t="s">
        <v>39</v>
      </c>
      <c r="N16" s="246"/>
      <c r="O16" s="248" t="s">
        <v>39</v>
      </c>
      <c r="P16" s="249"/>
      <c r="Q16" s="248" t="s">
        <v>39</v>
      </c>
      <c r="R16" s="249"/>
      <c r="S16" s="245">
        <f>C16</f>
        <v>0</v>
      </c>
      <c r="T16" s="245"/>
      <c r="U16" s="245"/>
      <c r="V16" s="245"/>
      <c r="W16" s="245"/>
      <c r="X16" s="245"/>
      <c r="Y16" s="448">
        <f t="shared" ref="Y16:Y19" si="3">(D16*E16*C16)+(C16*G16*H16)+(L16*C16+N16*C16+P16*C16)</f>
        <v>0</v>
      </c>
      <c r="Z16" s="449"/>
      <c r="AA16" s="450">
        <f t="shared" ref="AA16:AA19" si="4">(Y16-Z16)</f>
        <v>0</v>
      </c>
    </row>
    <row r="17" spans="1:27" ht="30" customHeight="1" x14ac:dyDescent="0.2">
      <c r="A17" s="231" t="s">
        <v>137</v>
      </c>
      <c r="B17" s="266"/>
      <c r="C17" s="245"/>
      <c r="D17" s="246"/>
      <c r="E17" s="247"/>
      <c r="F17" s="248" t="s">
        <v>39</v>
      </c>
      <c r="G17" s="246"/>
      <c r="H17" s="247"/>
      <c r="I17" s="248" t="s">
        <v>39</v>
      </c>
      <c r="J17" s="246"/>
      <c r="K17" s="248" t="s">
        <v>39</v>
      </c>
      <c r="L17" s="246"/>
      <c r="M17" s="248" t="s">
        <v>39</v>
      </c>
      <c r="N17" s="246"/>
      <c r="O17" s="248" t="s">
        <v>39</v>
      </c>
      <c r="P17" s="249"/>
      <c r="Q17" s="248" t="s">
        <v>39</v>
      </c>
      <c r="R17" s="249"/>
      <c r="S17" s="245">
        <f t="shared" ref="S17:S19" si="5">C17</f>
        <v>0</v>
      </c>
      <c r="T17" s="245"/>
      <c r="U17" s="245"/>
      <c r="V17" s="245"/>
      <c r="W17" s="245"/>
      <c r="X17" s="245"/>
      <c r="Y17" s="448">
        <f t="shared" si="3"/>
        <v>0</v>
      </c>
      <c r="Z17" s="449"/>
      <c r="AA17" s="450">
        <f t="shared" si="4"/>
        <v>0</v>
      </c>
    </row>
    <row r="18" spans="1:27" ht="30" customHeight="1" x14ac:dyDescent="0.2">
      <c r="A18" s="231" t="s">
        <v>138</v>
      </c>
      <c r="B18" s="267"/>
      <c r="C18" s="250"/>
      <c r="D18" s="251"/>
      <c r="E18" s="252"/>
      <c r="F18" s="248" t="s">
        <v>39</v>
      </c>
      <c r="G18" s="251"/>
      <c r="H18" s="252"/>
      <c r="I18" s="248" t="s">
        <v>39</v>
      </c>
      <c r="J18" s="251"/>
      <c r="K18" s="248" t="s">
        <v>39</v>
      </c>
      <c r="L18" s="251"/>
      <c r="M18" s="248" t="s">
        <v>39</v>
      </c>
      <c r="N18" s="251"/>
      <c r="O18" s="248" t="s">
        <v>39</v>
      </c>
      <c r="P18" s="253"/>
      <c r="Q18" s="248" t="s">
        <v>39</v>
      </c>
      <c r="R18" s="253"/>
      <c r="S18" s="245">
        <f t="shared" si="5"/>
        <v>0</v>
      </c>
      <c r="T18" s="250"/>
      <c r="U18" s="250"/>
      <c r="V18" s="250"/>
      <c r="W18" s="250"/>
      <c r="X18" s="245"/>
      <c r="Y18" s="448">
        <f t="shared" si="3"/>
        <v>0</v>
      </c>
      <c r="Z18" s="449"/>
      <c r="AA18" s="450">
        <f t="shared" si="4"/>
        <v>0</v>
      </c>
    </row>
    <row r="19" spans="1:27" ht="30" customHeight="1" x14ac:dyDescent="0.2">
      <c r="A19" s="232" t="s">
        <v>139</v>
      </c>
      <c r="B19" s="267"/>
      <c r="C19" s="250"/>
      <c r="D19" s="251"/>
      <c r="E19" s="252"/>
      <c r="F19" s="248" t="s">
        <v>39</v>
      </c>
      <c r="G19" s="251"/>
      <c r="H19" s="252"/>
      <c r="I19" s="248" t="s">
        <v>39</v>
      </c>
      <c r="J19" s="251"/>
      <c r="K19" s="248" t="s">
        <v>39</v>
      </c>
      <c r="L19" s="251"/>
      <c r="M19" s="248" t="s">
        <v>39</v>
      </c>
      <c r="N19" s="251"/>
      <c r="O19" s="248" t="s">
        <v>39</v>
      </c>
      <c r="P19" s="253"/>
      <c r="Q19" s="248" t="s">
        <v>39</v>
      </c>
      <c r="R19" s="253"/>
      <c r="S19" s="245">
        <f t="shared" si="5"/>
        <v>0</v>
      </c>
      <c r="T19" s="250"/>
      <c r="U19" s="250"/>
      <c r="V19" s="250"/>
      <c r="W19" s="250"/>
      <c r="X19" s="245"/>
      <c r="Y19" s="448">
        <f t="shared" si="3"/>
        <v>0</v>
      </c>
      <c r="Z19" s="449"/>
      <c r="AA19" s="450">
        <f t="shared" si="4"/>
        <v>0</v>
      </c>
    </row>
    <row r="20" spans="1:27" ht="16.5" thickBot="1" x14ac:dyDescent="0.25">
      <c r="A20" s="242"/>
      <c r="B20" s="243"/>
      <c r="C20" s="243"/>
      <c r="D20" s="243"/>
      <c r="E20" s="243"/>
      <c r="F20" s="243"/>
      <c r="G20" s="243"/>
      <c r="H20" s="243"/>
      <c r="I20" s="243"/>
      <c r="J20" s="243"/>
      <c r="K20" s="243"/>
      <c r="L20" s="243"/>
      <c r="M20" s="243"/>
      <c r="N20" s="243"/>
      <c r="O20" s="243"/>
      <c r="P20" s="243"/>
      <c r="Q20" s="243"/>
      <c r="R20" s="243"/>
      <c r="S20" s="244"/>
      <c r="T20" s="244"/>
      <c r="U20" s="244"/>
      <c r="V20" s="244"/>
      <c r="W20" s="244"/>
      <c r="X20" s="244"/>
      <c r="Y20" s="456"/>
      <c r="Z20" s="452" t="s">
        <v>25</v>
      </c>
      <c r="AA20" s="453">
        <f>SUM(AA16:AA19)</f>
        <v>0</v>
      </c>
    </row>
    <row r="21" spans="1:27" ht="15" customHeight="1" x14ac:dyDescent="0.2">
      <c r="A21" s="227" t="s">
        <v>141</v>
      </c>
      <c r="B21" s="228"/>
      <c r="C21" s="228"/>
      <c r="D21" s="228"/>
      <c r="E21" s="228"/>
      <c r="F21" s="228"/>
      <c r="G21" s="228"/>
      <c r="H21" s="228"/>
      <c r="I21" s="228"/>
      <c r="J21" s="228"/>
      <c r="K21" s="228"/>
      <c r="L21" s="228"/>
      <c r="M21" s="228"/>
      <c r="N21" s="228"/>
      <c r="O21" s="228"/>
      <c r="P21" s="228"/>
      <c r="Q21" s="228"/>
      <c r="R21" s="228"/>
      <c r="S21" s="229"/>
      <c r="T21" s="229"/>
      <c r="U21" s="229"/>
      <c r="V21" s="229"/>
      <c r="W21" s="229"/>
      <c r="X21" s="229"/>
      <c r="Y21" s="457"/>
      <c r="Z21" s="457"/>
      <c r="AA21" s="458"/>
    </row>
    <row r="22" spans="1:27" ht="30" customHeight="1" x14ac:dyDescent="0.2">
      <c r="A22" s="231" t="s">
        <v>142</v>
      </c>
      <c r="B22" s="266"/>
      <c r="C22" s="245"/>
      <c r="D22" s="246"/>
      <c r="E22" s="247"/>
      <c r="F22" s="248" t="s">
        <v>39</v>
      </c>
      <c r="G22" s="246"/>
      <c r="H22" s="247"/>
      <c r="I22" s="248" t="s">
        <v>39</v>
      </c>
      <c r="J22" s="246"/>
      <c r="K22" s="248" t="s">
        <v>39</v>
      </c>
      <c r="L22" s="246"/>
      <c r="M22" s="248" t="s">
        <v>39</v>
      </c>
      <c r="N22" s="246"/>
      <c r="O22" s="248" t="s">
        <v>39</v>
      </c>
      <c r="P22" s="249"/>
      <c r="Q22" s="248" t="s">
        <v>39</v>
      </c>
      <c r="R22" s="249"/>
      <c r="S22" s="245">
        <f t="shared" ref="S22:S24" si="6">C22</f>
        <v>0</v>
      </c>
      <c r="T22" s="245"/>
      <c r="U22" s="245"/>
      <c r="V22" s="245"/>
      <c r="W22" s="245"/>
      <c r="X22" s="245"/>
      <c r="Y22" s="448">
        <f t="shared" ref="Y22:Y24" si="7">(D22*E22*C22)+(C22*G22*H22)+(L22*C22+N22*C22+P22*C22)</f>
        <v>0</v>
      </c>
      <c r="Z22" s="449"/>
      <c r="AA22" s="450">
        <f t="shared" ref="AA22:AA24" si="8">(Y22-Z22)</f>
        <v>0</v>
      </c>
    </row>
    <row r="23" spans="1:27" ht="30" customHeight="1" x14ac:dyDescent="0.2">
      <c r="A23" s="231" t="s">
        <v>143</v>
      </c>
      <c r="B23" s="267"/>
      <c r="C23" s="250"/>
      <c r="D23" s="251"/>
      <c r="E23" s="252"/>
      <c r="F23" s="248" t="s">
        <v>39</v>
      </c>
      <c r="G23" s="251"/>
      <c r="H23" s="252"/>
      <c r="I23" s="248" t="s">
        <v>39</v>
      </c>
      <c r="J23" s="251"/>
      <c r="K23" s="248" t="s">
        <v>39</v>
      </c>
      <c r="L23" s="251"/>
      <c r="M23" s="248" t="s">
        <v>39</v>
      </c>
      <c r="N23" s="251"/>
      <c r="O23" s="248" t="s">
        <v>39</v>
      </c>
      <c r="P23" s="253"/>
      <c r="Q23" s="248" t="s">
        <v>39</v>
      </c>
      <c r="R23" s="253"/>
      <c r="S23" s="245">
        <f t="shared" si="6"/>
        <v>0</v>
      </c>
      <c r="T23" s="250"/>
      <c r="U23" s="250"/>
      <c r="V23" s="250"/>
      <c r="W23" s="250"/>
      <c r="X23" s="245"/>
      <c r="Y23" s="448">
        <f t="shared" si="7"/>
        <v>0</v>
      </c>
      <c r="Z23" s="449"/>
      <c r="AA23" s="450">
        <f t="shared" si="8"/>
        <v>0</v>
      </c>
    </row>
    <row r="24" spans="1:27" ht="30" customHeight="1" x14ac:dyDescent="0.2">
      <c r="A24" s="232" t="s">
        <v>139</v>
      </c>
      <c r="B24" s="267"/>
      <c r="C24" s="250"/>
      <c r="D24" s="251"/>
      <c r="E24" s="252"/>
      <c r="F24" s="248" t="s">
        <v>39</v>
      </c>
      <c r="G24" s="251"/>
      <c r="H24" s="252"/>
      <c r="I24" s="248" t="s">
        <v>39</v>
      </c>
      <c r="J24" s="251"/>
      <c r="K24" s="248" t="s">
        <v>39</v>
      </c>
      <c r="L24" s="251"/>
      <c r="M24" s="248" t="s">
        <v>39</v>
      </c>
      <c r="N24" s="251"/>
      <c r="O24" s="248" t="s">
        <v>39</v>
      </c>
      <c r="P24" s="253"/>
      <c r="Q24" s="248" t="s">
        <v>39</v>
      </c>
      <c r="R24" s="253"/>
      <c r="S24" s="245">
        <f t="shared" si="6"/>
        <v>0</v>
      </c>
      <c r="T24" s="250"/>
      <c r="U24" s="250"/>
      <c r="V24" s="250"/>
      <c r="W24" s="250"/>
      <c r="X24" s="245"/>
      <c r="Y24" s="448">
        <f t="shared" si="7"/>
        <v>0</v>
      </c>
      <c r="Z24" s="449"/>
      <c r="AA24" s="450">
        <f t="shared" si="8"/>
        <v>0</v>
      </c>
    </row>
    <row r="25" spans="1:27" s="239" customFormat="1" ht="13.5" customHeight="1" thickBot="1" x14ac:dyDescent="0.25">
      <c r="A25" s="254"/>
      <c r="B25" s="255"/>
      <c r="C25" s="255"/>
      <c r="D25" s="256"/>
      <c r="E25" s="257"/>
      <c r="F25" s="258"/>
      <c r="G25" s="256"/>
      <c r="H25" s="257"/>
      <c r="I25" s="258"/>
      <c r="J25" s="256"/>
      <c r="K25" s="258"/>
      <c r="L25" s="256"/>
      <c r="M25" s="258"/>
      <c r="N25" s="256"/>
      <c r="O25" s="258"/>
      <c r="P25" s="259"/>
      <c r="Q25" s="258"/>
      <c r="R25" s="259"/>
      <c r="S25" s="255"/>
      <c r="T25" s="255"/>
      <c r="U25" s="255"/>
      <c r="V25" s="255"/>
      <c r="W25" s="255"/>
      <c r="X25" s="255"/>
      <c r="Y25" s="459"/>
      <c r="Z25" s="452" t="s">
        <v>25</v>
      </c>
      <c r="AA25" s="453">
        <f>SUM(AA21:AA24)</f>
        <v>0</v>
      </c>
    </row>
    <row r="26" spans="1:27" ht="16.5" thickBot="1" x14ac:dyDescent="0.25">
      <c r="A26" s="260" t="s">
        <v>145</v>
      </c>
      <c r="B26" s="213"/>
      <c r="C26" s="213"/>
      <c r="D26" s="214"/>
      <c r="E26" s="215"/>
      <c r="F26" s="217"/>
      <c r="G26" s="214"/>
      <c r="H26" s="215"/>
      <c r="I26" s="217"/>
      <c r="J26" s="214"/>
      <c r="K26" s="217"/>
      <c r="L26" s="214"/>
      <c r="M26" s="214"/>
      <c r="N26" s="214"/>
      <c r="O26" s="214"/>
      <c r="P26" s="214"/>
      <c r="Q26" s="214"/>
      <c r="R26" s="214"/>
      <c r="S26" s="213"/>
      <c r="T26" s="213"/>
      <c r="U26" s="213"/>
      <c r="V26" s="213"/>
      <c r="W26" s="213"/>
      <c r="X26" s="213"/>
      <c r="Y26" s="460"/>
      <c r="Z26" s="461" t="s">
        <v>144</v>
      </c>
      <c r="AA26" s="462">
        <f>AA14+AA20+AA25</f>
        <v>0</v>
      </c>
    </row>
    <row r="27" spans="1:27" ht="15.75" x14ac:dyDescent="0.2">
      <c r="A27" s="268" t="e">
        <f>"**Die Anzahl der im Jahr "&amp;#REF!&amp;" nachzurüstenden Wechselrichter für das Netzgebiet ist der LRegB BW durch einen anlagenscharfen Umrüstungsplan nachzuweisen."</f>
        <v>#REF!</v>
      </c>
      <c r="Y27" s="463"/>
      <c r="Z27" s="463"/>
      <c r="AA27" s="463"/>
    </row>
    <row r="28" spans="1:27" ht="16.5" thickBot="1" x14ac:dyDescent="0.25">
      <c r="Y28" s="463"/>
      <c r="Z28" s="464" t="s">
        <v>172</v>
      </c>
      <c r="AA28" s="464">
        <f>AA26*0.5</f>
        <v>0</v>
      </c>
    </row>
    <row r="29" spans="1:27" ht="16.5" thickTop="1" x14ac:dyDescent="0.2">
      <c r="A29" s="269" t="s">
        <v>156</v>
      </c>
    </row>
    <row r="30" spans="1:27" x14ac:dyDescent="0.2">
      <c r="A30" s="275" t="s">
        <v>155</v>
      </c>
    </row>
    <row r="31" spans="1:27" s="217" customFormat="1" x14ac:dyDescent="0.2">
      <c r="A31" s="270"/>
      <c r="B31" s="213"/>
      <c r="C31" s="213"/>
      <c r="D31" s="214"/>
      <c r="E31" s="215"/>
      <c r="G31" s="214"/>
      <c r="H31" s="215"/>
      <c r="J31" s="214"/>
      <c r="L31" s="214"/>
      <c r="M31" s="214"/>
      <c r="N31" s="214"/>
      <c r="O31" s="214"/>
      <c r="P31" s="214"/>
      <c r="Q31" s="214"/>
      <c r="R31" s="214"/>
      <c r="S31" s="213"/>
      <c r="T31" s="213"/>
      <c r="U31" s="213"/>
      <c r="V31" s="213"/>
      <c r="W31" s="213"/>
      <c r="X31" s="213"/>
      <c r="Y31" s="261"/>
      <c r="Z31" s="261"/>
      <c r="AA31" s="261"/>
    </row>
    <row r="32" spans="1:27" s="217" customFormat="1" x14ac:dyDescent="0.2">
      <c r="A32" s="271" t="s">
        <v>158</v>
      </c>
      <c r="B32" s="213"/>
      <c r="C32" s="213"/>
      <c r="D32" s="214"/>
      <c r="E32" s="215"/>
      <c r="G32" s="214"/>
      <c r="H32" s="215"/>
      <c r="J32" s="214"/>
      <c r="L32" s="214"/>
      <c r="M32" s="214"/>
      <c r="N32" s="214"/>
      <c r="O32" s="214"/>
      <c r="P32" s="214"/>
      <c r="Q32" s="214"/>
      <c r="R32" s="214"/>
      <c r="S32" s="213"/>
      <c r="T32" s="213"/>
      <c r="U32" s="213"/>
      <c r="V32" s="213"/>
      <c r="W32" s="213"/>
      <c r="X32" s="213"/>
      <c r="Y32" s="261"/>
      <c r="Z32" s="261"/>
      <c r="AA32" s="261"/>
    </row>
    <row r="33" spans="1:27" s="217" customFormat="1" x14ac:dyDescent="0.2">
      <c r="A33" s="272" t="s">
        <v>157</v>
      </c>
      <c r="B33" s="213"/>
      <c r="C33" s="213"/>
      <c r="D33" s="214"/>
      <c r="E33" s="215"/>
      <c r="G33" s="214"/>
      <c r="H33" s="215"/>
      <c r="J33" s="214"/>
      <c r="L33" s="214"/>
      <c r="M33" s="214"/>
      <c r="N33" s="214"/>
      <c r="O33" s="214"/>
      <c r="P33" s="214"/>
      <c r="Q33" s="214"/>
      <c r="R33" s="214"/>
      <c r="S33" s="213"/>
      <c r="T33" s="213"/>
      <c r="U33" s="213"/>
      <c r="V33" s="213"/>
      <c r="W33" s="213"/>
      <c r="X33" s="213"/>
      <c r="Y33" s="261"/>
      <c r="Z33" s="261"/>
      <c r="AA33" s="261"/>
    </row>
    <row r="34" spans="1:27" s="217" customFormat="1" ht="15.75" x14ac:dyDescent="0.2">
      <c r="A34" s="273"/>
      <c r="B34" s="213"/>
      <c r="C34" s="213"/>
      <c r="D34" s="214"/>
      <c r="E34" s="215"/>
      <c r="G34" s="214"/>
      <c r="H34" s="215"/>
      <c r="J34" s="214"/>
      <c r="L34" s="214"/>
      <c r="M34" s="214"/>
      <c r="N34" s="214"/>
      <c r="O34" s="214"/>
      <c r="P34" s="214"/>
      <c r="Q34" s="214"/>
      <c r="R34" s="214"/>
      <c r="S34" s="213"/>
      <c r="T34" s="213"/>
      <c r="U34" s="213"/>
      <c r="V34" s="213"/>
      <c r="W34" s="213"/>
      <c r="X34" s="213"/>
      <c r="Y34" s="261"/>
      <c r="Z34" s="261"/>
      <c r="AA34" s="261"/>
    </row>
    <row r="35" spans="1:27" s="217" customFormat="1" x14ac:dyDescent="0.2">
      <c r="A35" s="274" t="e">
        <f>"Im Jahr "&amp;#REF!&amp;" nachzurüstende Wechselrichter [Anzahl]"</f>
        <v>#REF!</v>
      </c>
      <c r="B35" s="213"/>
      <c r="C35" s="213"/>
      <c r="D35" s="214"/>
      <c r="E35" s="215"/>
      <c r="G35" s="214"/>
      <c r="H35" s="215"/>
      <c r="J35" s="214"/>
      <c r="L35" s="214"/>
      <c r="M35" s="214"/>
      <c r="N35" s="214"/>
      <c r="O35" s="214"/>
      <c r="P35" s="214"/>
      <c r="Q35" s="214"/>
      <c r="R35" s="214"/>
      <c r="S35" s="213"/>
      <c r="T35" s="213"/>
      <c r="U35" s="213"/>
      <c r="V35" s="213"/>
      <c r="W35" s="213"/>
      <c r="X35" s="213"/>
      <c r="Y35" s="261"/>
      <c r="Z35" s="261"/>
      <c r="AA35" s="261"/>
    </row>
    <row r="36" spans="1:27" s="217" customFormat="1" x14ac:dyDescent="0.2">
      <c r="A36" s="272" t="e">
        <f>"Hier ist die Anzahl der im Jahr "&amp;#REF!&amp;" nachzurüstenden Wechselrichter für das Netzgebiet einzutragen. Diese Anzahl ist der LRegB BW durch einen anlagenscharfen Umrüstungsplan nachzuweisen."</f>
        <v>#REF!</v>
      </c>
      <c r="B36" s="213"/>
      <c r="C36" s="213"/>
      <c r="D36" s="214"/>
      <c r="E36" s="215"/>
      <c r="G36" s="214"/>
      <c r="H36" s="215"/>
      <c r="J36" s="214"/>
      <c r="L36" s="214"/>
      <c r="M36" s="214"/>
      <c r="N36" s="214"/>
      <c r="O36" s="214"/>
      <c r="P36" s="214"/>
      <c r="Q36" s="214"/>
      <c r="R36" s="214"/>
      <c r="S36" s="213"/>
      <c r="T36" s="213"/>
      <c r="U36" s="213"/>
      <c r="V36" s="213"/>
      <c r="W36" s="213"/>
      <c r="X36" s="213"/>
      <c r="Y36" s="261"/>
      <c r="Z36" s="261"/>
      <c r="AA36" s="261"/>
    </row>
    <row r="37" spans="1:27" s="217" customFormat="1" ht="15.75" x14ac:dyDescent="0.2">
      <c r="A37" s="273"/>
      <c r="B37" s="213"/>
      <c r="C37" s="213"/>
      <c r="D37" s="214"/>
      <c r="E37" s="215"/>
      <c r="G37" s="214"/>
      <c r="H37" s="215"/>
      <c r="J37" s="214"/>
      <c r="L37" s="214"/>
      <c r="M37" s="214"/>
      <c r="N37" s="214"/>
      <c r="O37" s="214"/>
      <c r="P37" s="214"/>
      <c r="Q37" s="214"/>
      <c r="R37" s="214"/>
      <c r="S37" s="213"/>
      <c r="T37" s="213"/>
      <c r="U37" s="213"/>
      <c r="V37" s="213"/>
      <c r="W37" s="213"/>
      <c r="X37" s="213"/>
      <c r="Y37" s="261"/>
      <c r="Z37" s="261"/>
      <c r="AA37" s="261"/>
    </row>
    <row r="38" spans="1:27" s="217" customFormat="1" x14ac:dyDescent="0.2">
      <c r="A38" s="276" t="s">
        <v>159</v>
      </c>
      <c r="B38" s="213"/>
      <c r="C38" s="213"/>
      <c r="D38" s="214"/>
      <c r="E38" s="215"/>
      <c r="G38" s="214"/>
      <c r="H38" s="215"/>
      <c r="J38" s="214"/>
      <c r="L38" s="214"/>
      <c r="M38" s="214"/>
      <c r="N38" s="214"/>
      <c r="O38" s="214"/>
      <c r="P38" s="214"/>
      <c r="Q38" s="214"/>
      <c r="R38" s="214"/>
      <c r="S38" s="213"/>
      <c r="T38" s="213"/>
      <c r="U38" s="213"/>
      <c r="V38" s="213"/>
      <c r="W38" s="213"/>
      <c r="X38" s="213"/>
      <c r="Y38" s="261"/>
      <c r="Z38" s="261"/>
      <c r="AA38" s="261"/>
    </row>
    <row r="39" spans="1:27" s="217" customFormat="1" x14ac:dyDescent="0.2">
      <c r="A39" s="272" t="s">
        <v>160</v>
      </c>
      <c r="B39" s="213"/>
      <c r="C39" s="213"/>
      <c r="D39" s="214"/>
      <c r="E39" s="215"/>
      <c r="G39" s="214"/>
      <c r="H39" s="215"/>
      <c r="J39" s="214"/>
      <c r="L39" s="214"/>
      <c r="M39" s="214"/>
      <c r="N39" s="214"/>
      <c r="O39" s="214"/>
      <c r="P39" s="214"/>
      <c r="Q39" s="214"/>
      <c r="R39" s="214"/>
      <c r="S39" s="213"/>
      <c r="T39" s="213"/>
      <c r="U39" s="213"/>
      <c r="V39" s="213"/>
      <c r="W39" s="213"/>
      <c r="X39" s="213"/>
      <c r="Y39" s="261"/>
      <c r="Z39" s="261"/>
      <c r="AA39" s="261"/>
    </row>
    <row r="40" spans="1:27" s="217" customFormat="1" x14ac:dyDescent="0.2">
      <c r="A40" s="272" t="s">
        <v>161</v>
      </c>
      <c r="B40" s="213"/>
      <c r="C40" s="213"/>
      <c r="D40" s="214"/>
      <c r="E40" s="215"/>
      <c r="G40" s="214"/>
      <c r="H40" s="215"/>
      <c r="J40" s="214"/>
      <c r="L40" s="214"/>
      <c r="M40" s="214"/>
      <c r="N40" s="214"/>
      <c r="O40" s="214"/>
      <c r="P40" s="214"/>
      <c r="Q40" s="214"/>
      <c r="R40" s="214"/>
      <c r="S40" s="213"/>
      <c r="T40" s="213"/>
      <c r="U40" s="213"/>
      <c r="V40" s="213"/>
      <c r="W40" s="213"/>
      <c r="X40" s="213"/>
      <c r="Y40" s="261"/>
      <c r="Z40" s="261"/>
      <c r="AA40" s="261"/>
    </row>
    <row r="41" spans="1:27" s="217" customFormat="1" ht="15.75" x14ac:dyDescent="0.2">
      <c r="A41" s="273"/>
      <c r="B41" s="213"/>
      <c r="C41" s="213"/>
      <c r="D41" s="214"/>
      <c r="E41" s="215"/>
      <c r="G41" s="214"/>
      <c r="H41" s="215"/>
      <c r="J41" s="214"/>
      <c r="L41" s="214"/>
      <c r="M41" s="214"/>
      <c r="N41" s="214"/>
      <c r="O41" s="214"/>
      <c r="P41" s="214"/>
      <c r="Q41" s="214"/>
      <c r="R41" s="214"/>
      <c r="S41" s="213"/>
      <c r="T41" s="213"/>
      <c r="U41" s="213"/>
      <c r="V41" s="213"/>
      <c r="W41" s="213"/>
      <c r="X41" s="213"/>
      <c r="Y41" s="261"/>
      <c r="Z41" s="261"/>
      <c r="AA41" s="261"/>
    </row>
    <row r="42" spans="1:27" s="217" customFormat="1" x14ac:dyDescent="0.2">
      <c r="A42" s="276" t="s">
        <v>162</v>
      </c>
      <c r="B42" s="213"/>
      <c r="C42" s="213"/>
      <c r="D42" s="214"/>
      <c r="E42" s="215"/>
      <c r="G42" s="214"/>
      <c r="H42" s="215"/>
      <c r="J42" s="214"/>
      <c r="L42" s="214"/>
      <c r="M42" s="214"/>
      <c r="N42" s="214"/>
      <c r="O42" s="214"/>
      <c r="P42" s="214"/>
      <c r="Q42" s="214"/>
      <c r="R42" s="214"/>
      <c r="S42" s="213"/>
      <c r="T42" s="213"/>
      <c r="U42" s="213"/>
      <c r="V42" s="213"/>
      <c r="W42" s="213"/>
      <c r="X42" s="213"/>
      <c r="Y42" s="261"/>
      <c r="Z42" s="261"/>
      <c r="AA42" s="261"/>
    </row>
    <row r="43" spans="1:27" s="217" customFormat="1" x14ac:dyDescent="0.2">
      <c r="A43" s="272" t="s">
        <v>163</v>
      </c>
      <c r="B43" s="213"/>
      <c r="C43" s="213"/>
      <c r="D43" s="214"/>
      <c r="E43" s="215"/>
      <c r="G43" s="214"/>
      <c r="H43" s="215"/>
      <c r="J43" s="214"/>
      <c r="L43" s="214"/>
      <c r="M43" s="214"/>
      <c r="N43" s="214"/>
      <c r="O43" s="214"/>
      <c r="P43" s="214"/>
      <c r="Q43" s="214"/>
      <c r="R43" s="214"/>
      <c r="S43" s="213"/>
      <c r="T43" s="213"/>
      <c r="U43" s="213"/>
      <c r="V43" s="213"/>
      <c r="W43" s="213"/>
      <c r="X43" s="213"/>
      <c r="Y43" s="261"/>
      <c r="Z43" s="261"/>
      <c r="AA43" s="261"/>
    </row>
    <row r="44" spans="1:27" s="217" customFormat="1" x14ac:dyDescent="0.2">
      <c r="A44" s="272" t="s">
        <v>164</v>
      </c>
      <c r="B44" s="213"/>
      <c r="C44" s="213"/>
      <c r="D44" s="214"/>
      <c r="E44" s="215"/>
      <c r="G44" s="214"/>
      <c r="H44" s="215"/>
      <c r="J44" s="214"/>
      <c r="L44" s="214"/>
      <c r="M44" s="214"/>
      <c r="N44" s="214"/>
      <c r="O44" s="214"/>
      <c r="P44" s="214"/>
      <c r="Q44" s="214"/>
      <c r="R44" s="214"/>
      <c r="S44" s="213"/>
      <c r="T44" s="213"/>
      <c r="U44" s="213"/>
      <c r="V44" s="213"/>
      <c r="W44" s="213"/>
      <c r="X44" s="213"/>
      <c r="Y44" s="261"/>
      <c r="Z44" s="261"/>
      <c r="AA44" s="261"/>
    </row>
    <row r="45" spans="1:27" s="217" customFormat="1" ht="15.75" x14ac:dyDescent="0.2">
      <c r="A45" s="273"/>
      <c r="B45" s="213"/>
      <c r="C45" s="213"/>
      <c r="D45" s="214"/>
      <c r="E45" s="215"/>
      <c r="G45" s="214"/>
      <c r="H45" s="215"/>
      <c r="J45" s="214"/>
      <c r="L45" s="214"/>
      <c r="M45" s="214"/>
      <c r="N45" s="214"/>
      <c r="O45" s="214"/>
      <c r="P45" s="214"/>
      <c r="Q45" s="214"/>
      <c r="R45" s="214"/>
      <c r="S45" s="213"/>
      <c r="T45" s="213"/>
      <c r="U45" s="213"/>
      <c r="V45" s="213"/>
      <c r="W45" s="213"/>
      <c r="X45" s="213"/>
      <c r="Y45" s="261"/>
      <c r="Z45" s="261"/>
      <c r="AA45" s="261"/>
    </row>
    <row r="46" spans="1:27" s="217" customFormat="1" x14ac:dyDescent="0.2">
      <c r="A46" s="276" t="s">
        <v>166</v>
      </c>
      <c r="B46" s="213"/>
      <c r="C46" s="213"/>
      <c r="D46" s="214"/>
      <c r="E46" s="215"/>
      <c r="G46" s="214"/>
      <c r="H46" s="215"/>
      <c r="J46" s="214"/>
      <c r="L46" s="214"/>
      <c r="M46" s="214"/>
      <c r="N46" s="214"/>
      <c r="O46" s="214"/>
      <c r="P46" s="214"/>
      <c r="Q46" s="214"/>
      <c r="R46" s="214"/>
      <c r="S46" s="213"/>
      <c r="T46" s="213"/>
      <c r="U46" s="213"/>
      <c r="V46" s="213"/>
      <c r="W46" s="213"/>
      <c r="X46" s="213"/>
      <c r="Y46" s="261"/>
      <c r="Z46" s="261"/>
      <c r="AA46" s="261"/>
    </row>
    <row r="47" spans="1:27" s="217" customFormat="1" x14ac:dyDescent="0.2">
      <c r="A47" s="272" t="s">
        <v>165</v>
      </c>
      <c r="B47" s="213"/>
      <c r="C47" s="213"/>
      <c r="D47" s="214"/>
      <c r="E47" s="215"/>
      <c r="G47" s="214"/>
      <c r="H47" s="215"/>
      <c r="J47" s="214"/>
      <c r="L47" s="214"/>
      <c r="M47" s="214"/>
      <c r="N47" s="214"/>
      <c r="O47" s="214"/>
      <c r="P47" s="214"/>
      <c r="Q47" s="214"/>
      <c r="R47" s="214"/>
      <c r="S47" s="213"/>
      <c r="T47" s="213"/>
      <c r="U47" s="213"/>
      <c r="V47" s="213"/>
      <c r="W47" s="213"/>
      <c r="X47" s="213"/>
      <c r="Y47" s="261"/>
      <c r="Z47" s="261"/>
      <c r="AA47" s="261"/>
    </row>
    <row r="48" spans="1:27" s="217" customFormat="1" ht="15.75" x14ac:dyDescent="0.2">
      <c r="A48" s="273"/>
      <c r="B48" s="213"/>
      <c r="C48" s="213"/>
      <c r="D48" s="214"/>
      <c r="E48" s="215"/>
      <c r="G48" s="214"/>
      <c r="H48" s="215"/>
      <c r="J48" s="214"/>
      <c r="L48" s="214"/>
      <c r="M48" s="214"/>
      <c r="N48" s="214"/>
      <c r="O48" s="214"/>
      <c r="P48" s="214"/>
      <c r="Q48" s="214"/>
      <c r="R48" s="214"/>
      <c r="S48" s="213"/>
      <c r="T48" s="213"/>
      <c r="U48" s="213"/>
      <c r="V48" s="213"/>
      <c r="W48" s="213"/>
      <c r="X48" s="213"/>
      <c r="Y48" s="261"/>
      <c r="Z48" s="261"/>
      <c r="AA48" s="261"/>
    </row>
    <row r="49" spans="1:27" s="217" customFormat="1" ht="15.75" x14ac:dyDescent="0.2">
      <c r="A49" s="273" t="s">
        <v>167</v>
      </c>
      <c r="B49" s="213"/>
      <c r="C49" s="213"/>
      <c r="D49" s="214"/>
      <c r="E49" s="215"/>
      <c r="G49" s="214"/>
      <c r="H49" s="215"/>
      <c r="J49" s="214"/>
      <c r="L49" s="214"/>
      <c r="M49" s="214"/>
      <c r="N49" s="214"/>
      <c r="O49" s="214"/>
      <c r="P49" s="214"/>
      <c r="Q49" s="214"/>
      <c r="R49" s="214"/>
      <c r="S49" s="213"/>
      <c r="T49" s="213"/>
      <c r="U49" s="213"/>
      <c r="V49" s="213"/>
      <c r="W49" s="213"/>
      <c r="X49" s="213"/>
      <c r="Y49" s="261"/>
      <c r="Z49" s="261"/>
      <c r="AA49" s="261"/>
    </row>
    <row r="50" spans="1:27" s="217" customFormat="1" x14ac:dyDescent="0.2">
      <c r="A50" s="272" t="s">
        <v>171</v>
      </c>
      <c r="B50" s="213"/>
      <c r="C50" s="213"/>
      <c r="D50" s="214"/>
      <c r="E50" s="215"/>
      <c r="G50" s="214"/>
      <c r="H50" s="215"/>
      <c r="J50" s="214"/>
      <c r="L50" s="214"/>
      <c r="M50" s="214"/>
      <c r="N50" s="214"/>
      <c r="O50" s="214"/>
      <c r="P50" s="214"/>
      <c r="Q50" s="214"/>
      <c r="R50" s="214"/>
      <c r="S50" s="213"/>
      <c r="T50" s="213"/>
      <c r="U50" s="213"/>
      <c r="V50" s="213"/>
      <c r="W50" s="213"/>
      <c r="X50" s="213"/>
      <c r="Y50" s="261"/>
      <c r="Z50" s="261"/>
      <c r="AA50" s="261"/>
    </row>
    <row r="51" spans="1:27" s="217" customFormat="1" ht="15.75" x14ac:dyDescent="0.2">
      <c r="A51" s="273"/>
      <c r="B51" s="213"/>
      <c r="C51" s="213"/>
      <c r="D51" s="214"/>
      <c r="E51" s="215"/>
      <c r="G51" s="214"/>
      <c r="H51" s="215"/>
      <c r="J51" s="214"/>
      <c r="L51" s="214"/>
      <c r="M51" s="214"/>
      <c r="N51" s="214"/>
      <c r="O51" s="214"/>
      <c r="P51" s="214"/>
      <c r="Q51" s="214"/>
      <c r="R51" s="214"/>
      <c r="S51" s="213"/>
      <c r="T51" s="213"/>
      <c r="U51" s="213"/>
      <c r="V51" s="213"/>
      <c r="W51" s="213"/>
      <c r="X51" s="213"/>
      <c r="Y51" s="261"/>
      <c r="Z51" s="261"/>
      <c r="AA51" s="261"/>
    </row>
    <row r="52" spans="1:27" s="217" customFormat="1" x14ac:dyDescent="0.2">
      <c r="A52" s="271" t="e">
        <f>"Leistungserbringer für die angegebenen im Jahr "&amp;#REF!&amp;" nachzurüstenden Wechselrichter:"</f>
        <v>#REF!</v>
      </c>
      <c r="B52" s="213"/>
      <c r="C52" s="213"/>
      <c r="D52" s="214"/>
      <c r="E52" s="215"/>
      <c r="G52" s="214"/>
      <c r="H52" s="215"/>
      <c r="J52" s="214"/>
      <c r="L52" s="214"/>
      <c r="M52" s="214"/>
      <c r="N52" s="214"/>
      <c r="O52" s="214"/>
      <c r="P52" s="214"/>
      <c r="Q52" s="214"/>
      <c r="R52" s="214"/>
      <c r="S52" s="213"/>
      <c r="T52" s="213"/>
      <c r="U52" s="213"/>
      <c r="V52" s="213"/>
      <c r="W52" s="213"/>
      <c r="X52" s="213"/>
      <c r="Y52" s="261"/>
      <c r="Z52" s="261"/>
      <c r="AA52" s="261"/>
    </row>
    <row r="53" spans="1:27" s="217" customFormat="1" x14ac:dyDescent="0.2">
      <c r="A53" s="272" t="s">
        <v>168</v>
      </c>
      <c r="B53" s="213"/>
      <c r="C53" s="213"/>
      <c r="D53" s="214"/>
      <c r="E53" s="215"/>
      <c r="G53" s="214"/>
      <c r="H53" s="215"/>
      <c r="J53" s="214"/>
      <c r="L53" s="214"/>
      <c r="M53" s="214"/>
      <c r="N53" s="214"/>
      <c r="O53" s="214"/>
      <c r="P53" s="214"/>
      <c r="Q53" s="214"/>
      <c r="R53" s="214"/>
      <c r="S53" s="213"/>
      <c r="T53" s="213"/>
      <c r="U53" s="213"/>
      <c r="V53" s="213"/>
      <c r="W53" s="213"/>
      <c r="X53" s="213"/>
      <c r="Y53" s="261"/>
      <c r="Z53" s="261"/>
      <c r="AA53" s="261"/>
    </row>
    <row r="54" spans="1:27" s="217" customFormat="1" ht="15.75" x14ac:dyDescent="0.2">
      <c r="A54" s="273"/>
      <c r="B54" s="213"/>
      <c r="C54" s="213"/>
      <c r="D54" s="214"/>
      <c r="E54" s="215"/>
      <c r="G54" s="214"/>
      <c r="H54" s="215"/>
      <c r="J54" s="214"/>
      <c r="L54" s="214"/>
      <c r="M54" s="214"/>
      <c r="N54" s="214"/>
      <c r="O54" s="214"/>
      <c r="P54" s="214"/>
      <c r="Q54" s="214"/>
      <c r="R54" s="214"/>
      <c r="S54" s="213"/>
      <c r="T54" s="213"/>
      <c r="U54" s="213"/>
      <c r="V54" s="213"/>
      <c r="W54" s="213"/>
      <c r="X54" s="213"/>
      <c r="Y54" s="261"/>
      <c r="Z54" s="261"/>
      <c r="AA54" s="261"/>
    </row>
    <row r="55" spans="1:27" s="217" customFormat="1" ht="15.75" x14ac:dyDescent="0.2">
      <c r="A55" s="277" t="s">
        <v>170</v>
      </c>
      <c r="B55" s="213"/>
      <c r="C55" s="213"/>
      <c r="D55" s="214"/>
      <c r="E55" s="215"/>
      <c r="G55" s="214"/>
      <c r="H55" s="215"/>
      <c r="J55" s="214"/>
      <c r="L55" s="214"/>
      <c r="M55" s="214"/>
      <c r="N55" s="214"/>
      <c r="O55" s="214"/>
      <c r="P55" s="214"/>
      <c r="Q55" s="214"/>
      <c r="R55" s="214"/>
      <c r="S55" s="213"/>
      <c r="T55" s="213"/>
      <c r="U55" s="213"/>
      <c r="V55" s="213"/>
      <c r="W55" s="213"/>
      <c r="X55" s="213"/>
      <c r="Y55" s="261"/>
      <c r="Z55" s="261"/>
      <c r="AA55" s="261"/>
    </row>
    <row r="56" spans="1:27" x14ac:dyDescent="0.2">
      <c r="A56" s="211" t="s">
        <v>169</v>
      </c>
    </row>
  </sheetData>
  <sheetProtection formatColumns="0"/>
  <mergeCells count="8">
    <mergeCell ref="Z7:Z8"/>
    <mergeCell ref="AA7:AA8"/>
    <mergeCell ref="A7:A8"/>
    <mergeCell ref="B7:B8"/>
    <mergeCell ref="C7:C8"/>
    <mergeCell ref="L7:Q7"/>
    <mergeCell ref="S7:X7"/>
    <mergeCell ref="Y7:Y8"/>
  </mergeCells>
  <conditionalFormatting sqref="X16:X19 X10:X14 X22:X23 X25">
    <cfRule type="expression" dxfId="14" priority="2" stopIfTrue="1">
      <formula>W10&lt;&gt;""</formula>
    </cfRule>
  </conditionalFormatting>
  <conditionalFormatting sqref="X24">
    <cfRule type="expression" dxfId="13" priority="1" stopIfTrue="1">
      <formula>W24&lt;&gt;""</formula>
    </cfRule>
  </conditionalFormatting>
  <dataValidations count="3">
    <dataValidation type="decimal" operator="greaterThanOrEqual" allowBlank="1" showInputMessage="1" showErrorMessage="1" error="Bitte eine Dezimalzahl größer oder gleich Null eintragen!" sqref="Z22:Z24 AA10:AA14 Y10:Y14 Z10:Z13 AA16:AA20 Z16:Z18 Y22:Y25 Y16:Y20 AA22:AA25">
      <formula1>0</formula1>
    </dataValidation>
    <dataValidation operator="greaterThanOrEqual" allowBlank="1" showInputMessage="1" showErrorMessage="1" error="Bitte eine Dezimalzahl größer oder gleich Null eintragen!" sqref="V8"/>
    <dataValidation type="list" operator="greaterThanOrEqual" allowBlank="1" showInputMessage="1" showErrorMessage="1" error="Bitte eine Dezimalzahl größer oder gleich Null eintragen!" sqref="F10:F14 F16:F19 F22:F25 I10:I14 K10:K14 M16:M19 I16:I19 K16:K19 M10:M14 I22:I25 K22:K25 M22:M25 O22:O25 Q16:Q19 Q10:Q14 O16:O19 O10:O14 Q22:Q25">
      <formula1>"bitte wählen,einheitlich pauschaler Kostensatz,Durchschnittssatz individueller Werte"</formula1>
    </dataValidation>
  </dataValidations>
  <pageMargins left="0.78740157480314965" right="0.78740157480314965" top="0.74803149606299213" bottom="0.98425196850393704" header="0.51181102362204722" footer="0.51181102362204722"/>
  <pageSetup paperSize="9" scale="28" orientation="landscape" r:id="rId1"/>
  <headerFooter alignWithMargins="0">
    <oddFooter>&amp;L&amp;D&amp;R&amp;A_&amp;F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Changelog</vt:lpstr>
      <vt:lpstr>Ausfüllhilfe</vt:lpstr>
      <vt:lpstr>Allgemeines</vt:lpstr>
      <vt:lpstr>Netzentgelte (Plan)</vt:lpstr>
      <vt:lpstr>Netzentgelte (Ist)</vt:lpstr>
      <vt:lpstr>Planerlöse</vt:lpstr>
      <vt:lpstr>Erläuterungen</vt:lpstr>
      <vt:lpstr>Vorgelagerte Netzkosten</vt:lpstr>
      <vt:lpstr>§ 10 Abs. 1 SysStabV</vt:lpstr>
      <vt:lpstr>§ 22 SysyStabV</vt:lpstr>
      <vt:lpstr>'§ 10 Abs. 1 SysStabV'!Druckbereich</vt:lpstr>
      <vt:lpstr>'§ 22 SysyStabV'!Druckbereich</vt:lpstr>
      <vt:lpstr>'Netzentgelte (Ist)'!Druckbereich</vt:lpstr>
      <vt:lpstr>'Netzentgelte (Plan)'!Druckbereich</vt:lpstr>
      <vt:lpstr>Planerlöse!Druckbereich</vt:lpstr>
      <vt:lpstr>'Vorgelagerte Netzkosten'!Druckbereich</vt:lpstr>
      <vt:lpstr>'Netzentgelte (Ist)'!Drucktitel</vt:lpstr>
      <vt:lpstr>'Netzentgelte (Plan)'!Drucktitel</vt:lpstr>
      <vt:lpstr>'Vorgelagerte Netzkosten'!Drucktitel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sbh</dc:creator>
  <cp:lastModifiedBy>Gesell, Matthias (UM)</cp:lastModifiedBy>
  <cp:lastPrinted>2023-12-20T10:59:53Z</cp:lastPrinted>
  <dcterms:created xsi:type="dcterms:W3CDTF">2008-06-25T10:46:56Z</dcterms:created>
  <dcterms:modified xsi:type="dcterms:W3CDTF">2023-12-20T13:41:37Z</dcterms:modified>
</cp:coreProperties>
</file>